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20460" windowHeight="7065" activeTab="0"/>
  </bookViews>
  <sheets>
    <sheet name="Для печати" sheetId="1" r:id="rId1"/>
    <sheet name="Договорные цены" sheetId="2" r:id="rId2"/>
  </sheets>
  <definedNames>
    <definedName name="_xlnm.Print_Area" localSheetId="0">'Для печати'!$A$1:$Q$320</definedName>
    <definedName name="_xlnm.Print_Area" localSheetId="1">'Договорные цены'!$A$2:$R$162</definedName>
  </definedNames>
  <calcPr fullCalcOnLoad="1" refMode="R1C1"/>
</workbook>
</file>

<file path=xl/sharedStrings.xml><?xml version="1.0" encoding="utf-8"?>
<sst xmlns="http://schemas.openxmlformats.org/spreadsheetml/2006/main" count="2596" uniqueCount="853">
  <si>
    <t>№ п/п</t>
  </si>
  <si>
    <t>Назва товару</t>
  </si>
  <si>
    <t>Фасовка г/мл</t>
  </si>
  <si>
    <t>Реєст-  ратор</t>
  </si>
  <si>
    <t>К-ть  в коробці</t>
  </si>
  <si>
    <t>1. Г е р б і ц и д и</t>
  </si>
  <si>
    <t>1.1</t>
  </si>
  <si>
    <t>Гезагард  50% з.п.</t>
  </si>
  <si>
    <t>40 мл</t>
  </si>
  <si>
    <t>Сингента</t>
  </si>
  <si>
    <t>1.2</t>
  </si>
  <si>
    <t>100 мл</t>
  </si>
  <si>
    <t>50 шт</t>
  </si>
  <si>
    <t>1.3</t>
  </si>
  <si>
    <t>Дуал Голд</t>
  </si>
  <si>
    <t>1.4</t>
  </si>
  <si>
    <t>Лінтур 70 WG в.г.</t>
  </si>
  <si>
    <t>1.5</t>
  </si>
  <si>
    <t>Ураган Форте</t>
  </si>
  <si>
    <t>1.6</t>
  </si>
  <si>
    <t>1.7</t>
  </si>
  <si>
    <t>300 мл</t>
  </si>
  <si>
    <t>40 шт</t>
  </si>
  <si>
    <t>1.8</t>
  </si>
  <si>
    <t>Фюзилад Форте</t>
  </si>
  <si>
    <t>1.9</t>
  </si>
  <si>
    <t>1.10</t>
  </si>
  <si>
    <t>Бетанал Експерт</t>
  </si>
  <si>
    <t>150 мл</t>
  </si>
  <si>
    <t>Байер</t>
  </si>
  <si>
    <t>55шт</t>
  </si>
  <si>
    <t>1.11</t>
  </si>
  <si>
    <t>500 мл</t>
  </si>
  <si>
    <t>21шт</t>
  </si>
  <si>
    <t>1.12</t>
  </si>
  <si>
    <t>Гроділ Максі</t>
  </si>
  <si>
    <t>50 г</t>
  </si>
  <si>
    <t>20шт</t>
  </si>
  <si>
    <t>1.13</t>
  </si>
  <si>
    <t>Зенкор 70% з.п.</t>
  </si>
  <si>
    <t>20г</t>
  </si>
  <si>
    <t>20/360</t>
  </si>
  <si>
    <t>1.14</t>
  </si>
  <si>
    <t>100 г</t>
  </si>
  <si>
    <t>50шт</t>
  </si>
  <si>
    <t>1.15</t>
  </si>
  <si>
    <t>50/150</t>
  </si>
  <si>
    <t>1.16</t>
  </si>
  <si>
    <t>1.17</t>
  </si>
  <si>
    <t>Тотріл 22,5% к.е.</t>
  </si>
  <si>
    <t>1.18</t>
  </si>
  <si>
    <t>1.19</t>
  </si>
  <si>
    <t>Фуроре Супер</t>
  </si>
  <si>
    <t>500 г</t>
  </si>
  <si>
    <t>21 шт</t>
  </si>
  <si>
    <t>1.20</t>
  </si>
  <si>
    <t>Гліфоган 480, в.р.</t>
  </si>
  <si>
    <t>САЮ</t>
  </si>
  <si>
    <t>100 шт</t>
  </si>
  <si>
    <t>1.21</t>
  </si>
  <si>
    <t>Містраль 70% в.г.</t>
  </si>
  <si>
    <t>20 г</t>
  </si>
  <si>
    <t>250шт</t>
  </si>
  <si>
    <t>1.22</t>
  </si>
  <si>
    <t>Тарга супер к.е.</t>
  </si>
  <si>
    <t>1 л</t>
  </si>
  <si>
    <t>10 шт</t>
  </si>
  <si>
    <t>1.23</t>
  </si>
  <si>
    <t>Гліфосатін</t>
  </si>
  <si>
    <t>Презенс</t>
  </si>
  <si>
    <t>1.24</t>
  </si>
  <si>
    <t>Оберіг 9% к.е.</t>
  </si>
  <si>
    <t>1.25</t>
  </si>
  <si>
    <t>Пантера</t>
  </si>
  <si>
    <t>250 мл</t>
  </si>
  <si>
    <t>25 шт</t>
  </si>
  <si>
    <t>1.26</t>
  </si>
  <si>
    <t>Глифос Дакар 680</t>
  </si>
  <si>
    <t>1.27</t>
  </si>
  <si>
    <t>Гліфовіт</t>
  </si>
  <si>
    <t>Укравіт</t>
  </si>
  <si>
    <t>1.28</t>
  </si>
  <si>
    <t>Антипирій</t>
  </si>
  <si>
    <t>1.29</t>
  </si>
  <si>
    <t>Антибурян</t>
  </si>
  <si>
    <t>1.30</t>
  </si>
  <si>
    <t>Антисапа</t>
  </si>
  <si>
    <t>10 г</t>
  </si>
  <si>
    <t>1.31</t>
  </si>
  <si>
    <t>1.32</t>
  </si>
  <si>
    <t>Селефіт</t>
  </si>
  <si>
    <t>1.33</t>
  </si>
  <si>
    <t>Тівітус</t>
  </si>
  <si>
    <t>1.34</t>
  </si>
  <si>
    <t>Голд Стар</t>
  </si>
  <si>
    <t>5 г</t>
  </si>
  <si>
    <t>2. Інсектициди</t>
  </si>
  <si>
    <t>2.1</t>
  </si>
  <si>
    <t>Актара 25WG в.г.</t>
  </si>
  <si>
    <t>1,4 г</t>
  </si>
  <si>
    <t>1800 шт</t>
  </si>
  <si>
    <t>2.2</t>
  </si>
  <si>
    <t>4,0 г</t>
  </si>
  <si>
    <t>2.3</t>
  </si>
  <si>
    <t>6,0 г</t>
  </si>
  <si>
    <t>2.4</t>
  </si>
  <si>
    <t>Актеллик 500 ЕС</t>
  </si>
  <si>
    <t>2 мл</t>
  </si>
  <si>
    <t>1000 шт</t>
  </si>
  <si>
    <t>2.5</t>
  </si>
  <si>
    <t>Енжіо 247SC, к.с.</t>
  </si>
  <si>
    <t>1,8 мл</t>
  </si>
  <si>
    <t>2.6</t>
  </si>
  <si>
    <t>Карате Зеон</t>
  </si>
  <si>
    <t>4 мл</t>
  </si>
  <si>
    <t>500 шт</t>
  </si>
  <si>
    <t>2.7</t>
  </si>
  <si>
    <t>Люфокс</t>
  </si>
  <si>
    <t>5 мл</t>
  </si>
  <si>
    <t>2.8</t>
  </si>
  <si>
    <t>Матч 50% к.е.</t>
  </si>
  <si>
    <t>200 шт</t>
  </si>
  <si>
    <t>2.9</t>
  </si>
  <si>
    <t>Децис ПРОФІ 25% в.г.</t>
  </si>
  <si>
    <t>1 г</t>
  </si>
  <si>
    <t>100/3600</t>
  </si>
  <si>
    <t>2.10</t>
  </si>
  <si>
    <t>100/1800</t>
  </si>
  <si>
    <t>2.11</t>
  </si>
  <si>
    <t>39 шт.</t>
  </si>
  <si>
    <t>2.12</t>
  </si>
  <si>
    <t>Калипсо 480, к.с.</t>
  </si>
  <si>
    <t>х</t>
  </si>
  <si>
    <t>2.13</t>
  </si>
  <si>
    <t>10 мл</t>
  </si>
  <si>
    <t>2.14</t>
  </si>
  <si>
    <t>Конфідор Максі 70% в.г.</t>
  </si>
  <si>
    <t xml:space="preserve">100/3600 </t>
  </si>
  <si>
    <t>2.15</t>
  </si>
  <si>
    <t>2.16</t>
  </si>
  <si>
    <t>25 г</t>
  </si>
  <si>
    <t>360 шт</t>
  </si>
  <si>
    <t>2.17</t>
  </si>
  <si>
    <t>Провадо</t>
  </si>
  <si>
    <t>2.18</t>
  </si>
  <si>
    <t>Протеус 11% м.д.</t>
  </si>
  <si>
    <t>14 мл</t>
  </si>
  <si>
    <t>2.19</t>
  </si>
  <si>
    <t>2.20</t>
  </si>
  <si>
    <t>2.21</t>
  </si>
  <si>
    <t>Антіжук</t>
  </si>
  <si>
    <t>Транс оіл</t>
  </si>
  <si>
    <t>2.22</t>
  </si>
  <si>
    <t>1200 шт</t>
  </si>
  <si>
    <t>2.23</t>
  </si>
  <si>
    <t>Антіжук Гідро</t>
  </si>
  <si>
    <t>600 шт</t>
  </si>
  <si>
    <t>2.24</t>
  </si>
  <si>
    <t>20 мл</t>
  </si>
  <si>
    <t>300 шт</t>
  </si>
  <si>
    <t>2.25</t>
  </si>
  <si>
    <t>Банкол, 50%з.п.</t>
  </si>
  <si>
    <t>Каллиоп</t>
  </si>
  <si>
    <t>160шт</t>
  </si>
  <si>
    <t>2.26</t>
  </si>
  <si>
    <t>100шт</t>
  </si>
  <si>
    <t>2.27</t>
  </si>
  <si>
    <t>Дантоп 16% в.г.</t>
  </si>
  <si>
    <t>5,7 г</t>
  </si>
  <si>
    <t>400 шт</t>
  </si>
  <si>
    <t>2.28</t>
  </si>
  <si>
    <t>Блискавка 10% к.е.</t>
  </si>
  <si>
    <t>2400 шт</t>
  </si>
  <si>
    <t>2.29</t>
  </si>
  <si>
    <t>2.30</t>
  </si>
  <si>
    <t>Ратібор</t>
  </si>
  <si>
    <t>50/1000</t>
  </si>
  <si>
    <t>2.31</t>
  </si>
  <si>
    <t>Бомбардир</t>
  </si>
  <si>
    <t>2.32</t>
  </si>
  <si>
    <t>840 шт</t>
  </si>
  <si>
    <t>2.33</t>
  </si>
  <si>
    <t>Моспілан 20 % р.п.</t>
  </si>
  <si>
    <t>2,5г</t>
  </si>
  <si>
    <t>1500 шт</t>
  </si>
  <si>
    <t>2.34</t>
  </si>
  <si>
    <t>180 шт</t>
  </si>
  <si>
    <t>2.35</t>
  </si>
  <si>
    <t>Рімон, 10% к.е.</t>
  </si>
  <si>
    <t>2Х3 мл</t>
  </si>
  <si>
    <t>2.36</t>
  </si>
  <si>
    <t>Санмайт, з.п.</t>
  </si>
  <si>
    <t>2.37</t>
  </si>
  <si>
    <t>Цезарь, 10% к.е.</t>
  </si>
  <si>
    <t>2Х5 мл</t>
  </si>
  <si>
    <t>2.38</t>
  </si>
  <si>
    <t>Регент 2,5% к.е.</t>
  </si>
  <si>
    <t>Басф</t>
  </si>
  <si>
    <t>2.39</t>
  </si>
  <si>
    <t xml:space="preserve">Антиколорад </t>
  </si>
  <si>
    <t>3 мл</t>
  </si>
  <si>
    <t>2.40</t>
  </si>
  <si>
    <t>7,5 мл</t>
  </si>
  <si>
    <t>2.41</t>
  </si>
  <si>
    <t>Вітал</t>
  </si>
  <si>
    <t>2.42</t>
  </si>
  <si>
    <t>2.43</t>
  </si>
  <si>
    <t>Лідер</t>
  </si>
  <si>
    <t>2.44</t>
  </si>
  <si>
    <t>Фас</t>
  </si>
  <si>
    <t>3. Ф у н г і ц и д и</t>
  </si>
  <si>
    <t>3.1</t>
  </si>
  <si>
    <t>Альєт 80% з.п.</t>
  </si>
  <si>
    <t>3.2</t>
  </si>
  <si>
    <t>Консенто</t>
  </si>
  <si>
    <t>3.3</t>
  </si>
  <si>
    <t>3.4</t>
  </si>
  <si>
    <t>3.5</t>
  </si>
  <si>
    <t>Інфініто</t>
  </si>
  <si>
    <t>15 мл</t>
  </si>
  <si>
    <t>800 шт</t>
  </si>
  <si>
    <t>3.6</t>
  </si>
  <si>
    <t>55 шт</t>
  </si>
  <si>
    <t>3.7</t>
  </si>
  <si>
    <t>3.8</t>
  </si>
  <si>
    <t>Превикур 607 СЛ, в.р.</t>
  </si>
  <si>
    <t>3.9</t>
  </si>
  <si>
    <t>60 мл</t>
  </si>
  <si>
    <t>168  шт</t>
  </si>
  <si>
    <t>3.10</t>
  </si>
  <si>
    <t>3.11</t>
  </si>
  <si>
    <t>Татту 55% к.е.</t>
  </si>
  <si>
    <t>30 мл</t>
  </si>
  <si>
    <t>150  шт</t>
  </si>
  <si>
    <t>3.12</t>
  </si>
  <si>
    <t>168 шт</t>
  </si>
  <si>
    <t>3.13</t>
  </si>
  <si>
    <t>3.14</t>
  </si>
  <si>
    <t>Тельдор</t>
  </si>
  <si>
    <t>8 г</t>
  </si>
  <si>
    <t>900 шт</t>
  </si>
  <si>
    <t>3.15</t>
  </si>
  <si>
    <t>Флинт</t>
  </si>
  <si>
    <t>1,5 г</t>
  </si>
  <si>
    <t>3.16</t>
  </si>
  <si>
    <t>Квадрис</t>
  </si>
  <si>
    <t>6 мл</t>
  </si>
  <si>
    <t>3.17</t>
  </si>
  <si>
    <t>3.18</t>
  </si>
  <si>
    <t>3.19</t>
  </si>
  <si>
    <t>Світч 62,5 в.г.</t>
  </si>
  <si>
    <t>2 г</t>
  </si>
  <si>
    <t>3.20</t>
  </si>
  <si>
    <t>Скор 250 ЕС, к.е.</t>
  </si>
  <si>
    <t>2  мл</t>
  </si>
  <si>
    <t>3.21</t>
  </si>
  <si>
    <t>Топаз 100 Ес, к.е.</t>
  </si>
  <si>
    <t>3.22</t>
  </si>
  <si>
    <t>Хорус 75% в.г.</t>
  </si>
  <si>
    <t>3 г</t>
  </si>
  <si>
    <t>3.23</t>
  </si>
  <si>
    <t>15 г</t>
  </si>
  <si>
    <t>3.24</t>
  </si>
  <si>
    <t>Фундазол 50% з.п.</t>
  </si>
  <si>
    <t>Агро-Кемі</t>
  </si>
  <si>
    <t>3.25</t>
  </si>
  <si>
    <t>3.26</t>
  </si>
  <si>
    <t>Лікар рослин</t>
  </si>
  <si>
    <t>160 шт</t>
  </si>
  <si>
    <t>3.27</t>
  </si>
  <si>
    <t>Чарівник 75/52,5% з.п.</t>
  </si>
  <si>
    <t>3.28</t>
  </si>
  <si>
    <t>40 г</t>
  </si>
  <si>
    <t>250 шт</t>
  </si>
  <si>
    <t>3.29</t>
  </si>
  <si>
    <t>Медян Екстра 350, к.с.</t>
  </si>
  <si>
    <t>3.30</t>
  </si>
  <si>
    <t>Топсин-М, з.п.</t>
  </si>
  <si>
    <t>240 шт</t>
  </si>
  <si>
    <t>3.31</t>
  </si>
  <si>
    <t>Джек Пот</t>
  </si>
  <si>
    <t>3.32</t>
  </si>
  <si>
    <t>Захист</t>
  </si>
  <si>
    <t>7,5 г</t>
  </si>
  <si>
    <t>3.33</t>
  </si>
  <si>
    <t>Захисник</t>
  </si>
  <si>
    <t>35 мл</t>
  </si>
  <si>
    <t>3.34</t>
  </si>
  <si>
    <t>Цілитель</t>
  </si>
  <si>
    <t>3.35</t>
  </si>
  <si>
    <t>Гарт</t>
  </si>
  <si>
    <t>30 г</t>
  </si>
  <si>
    <t>4. П р о т р у ю в а ч і</t>
  </si>
  <si>
    <t>4.1</t>
  </si>
  <si>
    <t>Максим 25 % т.к.с.</t>
  </si>
  <si>
    <t>4.2</t>
  </si>
  <si>
    <t>Престиж 29% т.к.с.</t>
  </si>
  <si>
    <t>4.3</t>
  </si>
  <si>
    <t>4.4</t>
  </si>
  <si>
    <t>4.5</t>
  </si>
  <si>
    <t>Росток 50% к.с.</t>
  </si>
  <si>
    <t>4.6</t>
  </si>
  <si>
    <t>Шедевр 29 % т.к.с.</t>
  </si>
  <si>
    <t>4.7</t>
  </si>
  <si>
    <t>75 мл</t>
  </si>
  <si>
    <t>4.8</t>
  </si>
  <si>
    <t>Матадор</t>
  </si>
  <si>
    <t>50 мл</t>
  </si>
  <si>
    <t>4.9</t>
  </si>
  <si>
    <t>4.10</t>
  </si>
  <si>
    <t>4.11</t>
  </si>
  <si>
    <t>Матадор Супер</t>
  </si>
  <si>
    <t>4.12</t>
  </si>
  <si>
    <t>75 г</t>
  </si>
  <si>
    <t xml:space="preserve">5. З а с о б и    в і д    м у х ,  к о м а р і в ,  м о л і </t>
  </si>
  <si>
    <t>5.1</t>
  </si>
  <si>
    <t>Гель "Ефект-плюс"</t>
  </si>
  <si>
    <t>35 г</t>
  </si>
  <si>
    <t>5.2</t>
  </si>
  <si>
    <t>5.3</t>
  </si>
  <si>
    <t>Флайбайт</t>
  </si>
  <si>
    <t>6. Р о д е н т и ц и д и</t>
  </si>
  <si>
    <t>6.1</t>
  </si>
  <si>
    <t>Смерть щурам</t>
  </si>
  <si>
    <t>шт</t>
  </si>
  <si>
    <t>6.2</t>
  </si>
  <si>
    <t>200 г</t>
  </si>
  <si>
    <t>Італ Тайгер</t>
  </si>
  <si>
    <t>6.3</t>
  </si>
  <si>
    <t>2500 г</t>
  </si>
  <si>
    <t>7. Д о б р и в а</t>
  </si>
  <si>
    <t>7.1</t>
  </si>
  <si>
    <t>3 кг</t>
  </si>
  <si>
    <t>50уп/150кг</t>
  </si>
  <si>
    <t>7.2</t>
  </si>
  <si>
    <t>7.3</t>
  </si>
  <si>
    <t>Кемінова А/С</t>
  </si>
  <si>
    <t>120 шт</t>
  </si>
  <si>
    <t>Кромптон</t>
  </si>
  <si>
    <t>2 000 шт</t>
  </si>
  <si>
    <t>1001 шт</t>
  </si>
  <si>
    <t>1002 шт</t>
  </si>
  <si>
    <t>тел/факс (044) 331 20 26</t>
  </si>
  <si>
    <t>Клінік</t>
  </si>
  <si>
    <t>у.о.</t>
  </si>
  <si>
    <t>грн</t>
  </si>
  <si>
    <t>від 25 000 грн</t>
  </si>
  <si>
    <t>10 000 - 25 000 грн</t>
  </si>
  <si>
    <t>до 10 000 грн</t>
  </si>
  <si>
    <t>Вартість у.о, грн</t>
  </si>
  <si>
    <t>Ридоміл Голд МЦ, 68 WP</t>
  </si>
  <si>
    <t>Нітроам-ка, N 16-16-16</t>
  </si>
  <si>
    <t>Сел. аміачна, N 34,5%</t>
  </si>
  <si>
    <t>Суперф-т, N 13%, P 16%</t>
  </si>
  <si>
    <t>Ціни тільки в грн</t>
  </si>
  <si>
    <t xml:space="preserve"> Можливе змінення цін. Розрахунок в грн, відповідно курсу міжбанку в день розрахунку.</t>
  </si>
  <si>
    <t>Динго</t>
  </si>
  <si>
    <t>ТрансОіл</t>
  </si>
  <si>
    <t>Триактив</t>
  </si>
  <si>
    <t>Диплодок</t>
  </si>
  <si>
    <t>КемікалАгро</t>
  </si>
  <si>
    <t>1.35</t>
  </si>
  <si>
    <t>1.36</t>
  </si>
  <si>
    <t>2.45</t>
  </si>
  <si>
    <t>3.36</t>
  </si>
  <si>
    <t>4.13</t>
  </si>
  <si>
    <t>Вартість товару, з ПДВ</t>
  </si>
  <si>
    <t>Рубіж</t>
  </si>
  <si>
    <t>Ридоміл Голд МЦ</t>
  </si>
  <si>
    <t>дог.</t>
  </si>
  <si>
    <t>Пенкоцеб, 80% з.п.</t>
  </si>
  <si>
    <t>16 г</t>
  </si>
  <si>
    <t>3.37</t>
  </si>
  <si>
    <t xml:space="preserve">50/150 </t>
  </si>
  <si>
    <t>50/60 шт</t>
  </si>
  <si>
    <t xml:space="preserve">100/1800 </t>
  </si>
  <si>
    <t xml:space="preserve">2000/1000 </t>
  </si>
  <si>
    <t>200/1000</t>
  </si>
  <si>
    <t>100/3000</t>
  </si>
  <si>
    <t>100/1000</t>
  </si>
  <si>
    <t xml:space="preserve">20/600 </t>
  </si>
  <si>
    <t xml:space="preserve">100/500 </t>
  </si>
  <si>
    <t xml:space="preserve">200/1000 </t>
  </si>
  <si>
    <t>25/100</t>
  </si>
  <si>
    <t>Церкасі</t>
  </si>
  <si>
    <t>Антихрущ</t>
  </si>
  <si>
    <t>4.14</t>
  </si>
  <si>
    <t>4.15</t>
  </si>
  <si>
    <t>3.38</t>
  </si>
  <si>
    <t>03062 , м Київ, вул. Кулібіна 11А</t>
  </si>
  <si>
    <t>тел. (067)328 64 83</t>
  </si>
  <si>
    <t>тел. (050)548-92-36</t>
  </si>
  <si>
    <t>E-mail:m_sem@ukr.net</t>
  </si>
  <si>
    <t>ПартнерАгро</t>
  </si>
  <si>
    <t>Партнер Агро</t>
  </si>
  <si>
    <t>5г</t>
  </si>
  <si>
    <t>2 кг</t>
  </si>
  <si>
    <t>активні ціни</t>
  </si>
  <si>
    <t xml:space="preserve"> Можливе змінення цін, в залежності від курсу валюти.</t>
  </si>
  <si>
    <t>60 шт</t>
  </si>
  <si>
    <t>100/500</t>
  </si>
  <si>
    <t>25/250</t>
  </si>
  <si>
    <t>100мл</t>
  </si>
  <si>
    <t>вул Шевченка 100</t>
  </si>
  <si>
    <t>п.г.т Павлівка,</t>
  </si>
  <si>
    <t>Луганська обл.</t>
  </si>
  <si>
    <t>Свердловський р-н,</t>
  </si>
  <si>
    <t>Радько Иван Степанович</t>
  </si>
  <si>
    <t xml:space="preserve">100 шт </t>
  </si>
  <si>
    <t>30мл</t>
  </si>
  <si>
    <t>60мл</t>
  </si>
  <si>
    <t>3.39</t>
  </si>
  <si>
    <t>3.40</t>
  </si>
  <si>
    <t>3.41</t>
  </si>
  <si>
    <t>24шт</t>
  </si>
  <si>
    <t>ВАССМА</t>
  </si>
  <si>
    <t>30г</t>
  </si>
  <si>
    <t>1000мл</t>
  </si>
  <si>
    <t>Жукомор</t>
  </si>
  <si>
    <t>5мл</t>
  </si>
  <si>
    <t>1г</t>
  </si>
  <si>
    <t>10мл</t>
  </si>
  <si>
    <t>100/1200</t>
  </si>
  <si>
    <t>Протижук</t>
  </si>
  <si>
    <t xml:space="preserve"> 1г</t>
  </si>
  <si>
    <t>25/300</t>
  </si>
  <si>
    <t xml:space="preserve">Акробат </t>
  </si>
  <si>
    <t xml:space="preserve">Стробі </t>
  </si>
  <si>
    <t>2г</t>
  </si>
  <si>
    <t>50мл</t>
  </si>
  <si>
    <t>2мл</t>
  </si>
  <si>
    <t>3мл</t>
  </si>
  <si>
    <t>6мл</t>
  </si>
  <si>
    <t>Матадор-Гранд</t>
  </si>
  <si>
    <t>150мл</t>
  </si>
  <si>
    <t xml:space="preserve">Матадор </t>
  </si>
  <si>
    <t>10г</t>
  </si>
  <si>
    <t>40/480</t>
  </si>
  <si>
    <t>20/200</t>
  </si>
  <si>
    <t>200г</t>
  </si>
  <si>
    <t>15мл</t>
  </si>
  <si>
    <t>20мл</t>
  </si>
  <si>
    <t>500мл</t>
  </si>
  <si>
    <t>тел/факс.044/331-20-26</t>
  </si>
  <si>
    <t>тел.050/548-92-36</t>
  </si>
  <si>
    <t>тел.067/328 64 83</t>
  </si>
  <si>
    <t>3,6 мл</t>
  </si>
  <si>
    <t xml:space="preserve">Енжіо </t>
  </si>
  <si>
    <t>50/600</t>
  </si>
  <si>
    <t>144шт</t>
  </si>
  <si>
    <t>50/900</t>
  </si>
  <si>
    <t>Антракол</t>
  </si>
  <si>
    <t>100г</t>
  </si>
  <si>
    <t>20 шт</t>
  </si>
  <si>
    <t>Превикур Енержі  в.р.</t>
  </si>
  <si>
    <t>100/2000 шт</t>
  </si>
  <si>
    <t>50</t>
  </si>
  <si>
    <t>12 шт</t>
  </si>
  <si>
    <t>110шт</t>
  </si>
  <si>
    <t>20/240</t>
  </si>
  <si>
    <t>Фітофторін</t>
  </si>
  <si>
    <t>7,5г</t>
  </si>
  <si>
    <t>75г</t>
  </si>
  <si>
    <t>Актеллік 7мл</t>
  </si>
  <si>
    <t>7мл</t>
  </si>
  <si>
    <t>Антімедведка 165гр</t>
  </si>
  <si>
    <t>165г</t>
  </si>
  <si>
    <t>Антімедведка 150гр</t>
  </si>
  <si>
    <t>150г</t>
  </si>
  <si>
    <t>Антімедведка 300гр</t>
  </si>
  <si>
    <t>300г</t>
  </si>
  <si>
    <t>Антімедведка гранула 120гр</t>
  </si>
  <si>
    <t>Антімуравей 20г</t>
  </si>
  <si>
    <t>Атлет 1.5мл</t>
  </si>
  <si>
    <t>Арцерід 40г</t>
  </si>
  <si>
    <t>Аквадар 20гр</t>
  </si>
  <si>
    <t>Базудін 20г</t>
  </si>
  <si>
    <t>Базудін 7мл</t>
  </si>
  <si>
    <t>Бі-58</t>
  </si>
  <si>
    <t>Боверін 200г</t>
  </si>
  <si>
    <t>Бордоська суміш 200гр</t>
  </si>
  <si>
    <t>Бордоська суміш 300гр</t>
  </si>
  <si>
    <t>Бутон 2г</t>
  </si>
  <si>
    <t>Вимпел 10мл</t>
  </si>
  <si>
    <t>Гроза мета 15г</t>
  </si>
  <si>
    <t>Гроза мета 60г</t>
  </si>
  <si>
    <t>Гром-2 10гр</t>
  </si>
  <si>
    <t>Гетероауксін супер 5г</t>
  </si>
  <si>
    <t>Гумат +7</t>
  </si>
  <si>
    <t>Гумат супер 100г</t>
  </si>
  <si>
    <t>Днок 50г</t>
  </si>
  <si>
    <t>Золон 10мл</t>
  </si>
  <si>
    <t>Завязь унів 2г</t>
  </si>
  <si>
    <t>Імуноцитофіт 10табл</t>
  </si>
  <si>
    <t>Інта-ц-м 8гр</t>
  </si>
  <si>
    <t>Канонир 1гр</t>
  </si>
  <si>
    <t>Капустяна муха 2мл</t>
  </si>
  <si>
    <t>Корневін 5г</t>
  </si>
  <si>
    <t>Кротомет 75гр</t>
  </si>
  <si>
    <t>Кротобой 60г</t>
  </si>
  <si>
    <t>Маршал 7мл</t>
  </si>
  <si>
    <t>Медветокс 100г</t>
  </si>
  <si>
    <t>Медвецид 100гр</t>
  </si>
  <si>
    <t>Метафос 2*5мл</t>
  </si>
  <si>
    <t>Метальдегід 15г</t>
  </si>
  <si>
    <t>Морквяна муха 2мл</t>
  </si>
  <si>
    <t>Муравїн 10г</t>
  </si>
  <si>
    <t>Муравьед 1мл</t>
  </si>
  <si>
    <t>Мурацид 1мл</t>
  </si>
  <si>
    <t>Нітрофен 350мл</t>
  </si>
  <si>
    <t>Нурел Де 7мл</t>
  </si>
  <si>
    <t>Омайт 5мл</t>
  </si>
  <si>
    <t>Отаман 100мл</t>
  </si>
  <si>
    <t>Оперкот 5гр</t>
  </si>
  <si>
    <t>Оксіхом 40г</t>
  </si>
  <si>
    <t>Поліхом 40г</t>
  </si>
  <si>
    <t>Раундап 100мл</t>
  </si>
  <si>
    <t>Раундап Макс 1000мл</t>
  </si>
  <si>
    <t>Рембек супер 250г</t>
  </si>
  <si>
    <t>Рубіт від медведки 100г</t>
  </si>
  <si>
    <t>Тилт 2мл</t>
  </si>
  <si>
    <t>Тля 2мл</t>
  </si>
  <si>
    <t>Сударушка огірок 60г</t>
  </si>
  <si>
    <t>Сударушка томат 60г</t>
  </si>
  <si>
    <t>Сударушка універсал 60г</t>
  </si>
  <si>
    <t>Смерть шкідникам №1 250мл</t>
  </si>
  <si>
    <t>Смерть шкідникам №1 500мл</t>
  </si>
  <si>
    <t>Фітоверм 2мл</t>
  </si>
  <si>
    <t>Фітоспорін 10г</t>
  </si>
  <si>
    <t>Шашка від кротів 5патронів</t>
  </si>
  <si>
    <t>Хлорокись міді 40гр</t>
  </si>
  <si>
    <t>Циркон 1мл</t>
  </si>
  <si>
    <t>Цибулева муха 2мл</t>
  </si>
  <si>
    <t>Эпин экстра 1мл</t>
  </si>
  <si>
    <t>Янтарна суміш 2г</t>
  </si>
  <si>
    <t>120г</t>
  </si>
  <si>
    <t>1,5мл</t>
  </si>
  <si>
    <t>м.опт</t>
  </si>
  <si>
    <t xml:space="preserve">Енвідор </t>
  </si>
  <si>
    <t>Рембек супер 150г медветка</t>
  </si>
  <si>
    <t>Гром 20гр медветка</t>
  </si>
  <si>
    <t>1000 мл</t>
  </si>
  <si>
    <t>03062, м.Київ, вул.Кулібіна11А</t>
  </si>
  <si>
    <t>зелений</t>
  </si>
  <si>
    <t>$$</t>
  </si>
  <si>
    <t xml:space="preserve">Осотин </t>
  </si>
  <si>
    <t xml:space="preserve">Оберіг </t>
  </si>
  <si>
    <t xml:space="preserve">Хлібодар </t>
  </si>
  <si>
    <t>Промінь</t>
  </si>
  <si>
    <t xml:space="preserve"> 100мл</t>
  </si>
  <si>
    <t>Чистопол</t>
  </si>
  <si>
    <t xml:space="preserve">Чистопол </t>
  </si>
  <si>
    <t>Чистогран</t>
  </si>
  <si>
    <t xml:space="preserve"> 50г</t>
  </si>
  <si>
    <t xml:space="preserve"> 100 мл</t>
  </si>
  <si>
    <t>АльфаХімГруп</t>
  </si>
  <si>
    <t>Проклейм</t>
  </si>
  <si>
    <t>4г</t>
  </si>
  <si>
    <t>40/320</t>
  </si>
  <si>
    <t xml:space="preserve">Коннект </t>
  </si>
  <si>
    <t>Ратибор Біо</t>
  </si>
  <si>
    <t xml:space="preserve">Ратибор </t>
  </si>
  <si>
    <t>10мл + 2мл   (на 6 соток)</t>
  </si>
  <si>
    <t>50/500</t>
  </si>
  <si>
    <t>4мл</t>
  </si>
  <si>
    <t>Альфа-супер (2сотки)</t>
  </si>
  <si>
    <t>Альфа-супер (10сот)</t>
  </si>
  <si>
    <t>Бомбардир Аква (10соток)</t>
  </si>
  <si>
    <t xml:space="preserve">Біорейд </t>
  </si>
  <si>
    <t>Престо (Дантоп+Карате)</t>
  </si>
  <si>
    <t>2.50</t>
  </si>
  <si>
    <t>2.51</t>
  </si>
  <si>
    <t>2.52</t>
  </si>
  <si>
    <t>2.53</t>
  </si>
  <si>
    <t>2.54</t>
  </si>
  <si>
    <t>2.55</t>
  </si>
  <si>
    <t>2.56</t>
  </si>
  <si>
    <t>2.57</t>
  </si>
  <si>
    <t>2.58</t>
  </si>
  <si>
    <t>2+10мл</t>
  </si>
  <si>
    <t>Антиколорад Макс+Тандем (2 сотки)</t>
  </si>
  <si>
    <t xml:space="preserve">Антиколорад Макс </t>
  </si>
  <si>
    <t xml:space="preserve">АТО "Жук" + Гуливер Стимул </t>
  </si>
  <si>
    <t>3+10мл</t>
  </si>
  <si>
    <t>Твікс (хлорпирифос+циперметрин)(1 сотка)</t>
  </si>
  <si>
    <t>АТО "Жук"</t>
  </si>
  <si>
    <t xml:space="preserve">Антикліщ ПРО </t>
  </si>
  <si>
    <t xml:space="preserve">Антигусінь </t>
  </si>
  <si>
    <t>2.66</t>
  </si>
  <si>
    <t>2.67</t>
  </si>
  <si>
    <t>2.68</t>
  </si>
  <si>
    <t>2.69</t>
  </si>
  <si>
    <t>2.70</t>
  </si>
  <si>
    <t>2.72</t>
  </si>
  <si>
    <t>2.73</t>
  </si>
  <si>
    <t>200/2000шт</t>
  </si>
  <si>
    <t xml:space="preserve">Командор </t>
  </si>
  <si>
    <t xml:space="preserve">Наповал </t>
  </si>
  <si>
    <t xml:space="preserve">Супер Бізон </t>
  </si>
  <si>
    <t xml:space="preserve">100мл  </t>
  </si>
  <si>
    <t>60/720</t>
  </si>
  <si>
    <t>2.76</t>
  </si>
  <si>
    <t>2.80</t>
  </si>
  <si>
    <t>Аріста</t>
  </si>
  <si>
    <t>Дантоп</t>
  </si>
  <si>
    <t>Лінтур</t>
  </si>
  <si>
    <t>1,5г</t>
  </si>
  <si>
    <t>50г</t>
  </si>
  <si>
    <t>Віталон Експерт (Бетанал Експерт)</t>
  </si>
  <si>
    <t>Гольф   (Лінтур)</t>
  </si>
  <si>
    <t>3г</t>
  </si>
  <si>
    <t xml:space="preserve">100мл      </t>
  </si>
  <si>
    <t>Селефіт   (Гезагард)</t>
  </si>
  <si>
    <t>Голд Стар  (Грандстар)</t>
  </si>
  <si>
    <t>Тівітус    (Тітус)</t>
  </si>
  <si>
    <t>Бетагард (10соток)</t>
  </si>
  <si>
    <t>Дикамба Форте  (2 сотки)</t>
  </si>
  <si>
    <t xml:space="preserve">20мл      </t>
  </si>
  <si>
    <t>Напалм (20соток)</t>
  </si>
  <si>
    <t>Напалм (2 сотки)</t>
  </si>
  <si>
    <t>Перун (Гезагард) (2 сотки )</t>
  </si>
  <si>
    <t xml:space="preserve">Муссон </t>
  </si>
  <si>
    <t xml:space="preserve">Рим + Мачо  </t>
  </si>
  <si>
    <t>1г +5мл</t>
  </si>
  <si>
    <t>Флінт Стар</t>
  </si>
  <si>
    <t>Коронет  (для газонів)</t>
  </si>
  <si>
    <t xml:space="preserve">10мл  </t>
  </si>
  <si>
    <t xml:space="preserve">Тіовіт джет </t>
  </si>
  <si>
    <t xml:space="preserve">Ревус ТОП </t>
  </si>
  <si>
    <t>40г</t>
  </si>
  <si>
    <t>Фундазім (Фундазол)</t>
  </si>
  <si>
    <t>Страж  (Хорус)</t>
  </si>
  <si>
    <t>Гарт   (Чемпіон)</t>
  </si>
  <si>
    <t>Енергодар (Превікур Енерджи) новинка 2015</t>
  </si>
  <si>
    <t>Самшит 3мл        (Стробі + Скор)</t>
  </si>
  <si>
    <t>Захисник (Топсін М)</t>
  </si>
  <si>
    <t>Цілитель (Ридоміл голд)</t>
  </si>
  <si>
    <t>Спартак (гідроксид міді 770г/кг)</t>
  </si>
  <si>
    <t xml:space="preserve">4мл    </t>
  </si>
  <si>
    <r>
      <t xml:space="preserve">Парацельс  </t>
    </r>
    <r>
      <rPr>
        <b/>
        <sz val="8"/>
        <color indexed="17"/>
        <rFont val="Arial"/>
        <family val="2"/>
      </rPr>
      <t>(флутриафол 250г/л)</t>
    </r>
  </si>
  <si>
    <t>Фундазол (20 соток)</t>
  </si>
  <si>
    <t>60г</t>
  </si>
  <si>
    <t>Альфа Хімгруп</t>
  </si>
  <si>
    <t xml:space="preserve">Селест ТОП </t>
  </si>
  <si>
    <t>50/250</t>
  </si>
  <si>
    <t>30/360</t>
  </si>
  <si>
    <t xml:space="preserve">Еместо Квантум </t>
  </si>
  <si>
    <t>100/600шт</t>
  </si>
  <si>
    <t xml:space="preserve">Антихрущ </t>
  </si>
  <si>
    <t>Росія</t>
  </si>
  <si>
    <t>Картопля, кавуни, розсада томатів, капусти, тютюну, горох, цукрові буряки, кукурудза, соняшник ( однорічні злакові і дводольні бур'яни).</t>
  </si>
  <si>
    <t>Площі, призначені під посів чи посадку овочевих і картоплі,  картопля  й овочі (до посадки чи появи сходів), сади й виноградники (однорічні та багаторічні злакові і дводольні бур'яни).</t>
  </si>
  <si>
    <t>Морква, цибуля всіх генерацій, томати, огірки, картопля, капуста, виноградники, цукровий буряк, полуниці, малина, смородина, баштанні культури, горох, соняшник (однорічні та багаторічні злакові бур'яни); гречка (однорічні та багаторічні однодольні бур'яни).</t>
  </si>
  <si>
    <t>Ячмінь, пшениця, газонні трави (однорічні та багаторічні дводольні бур'яни).</t>
  </si>
  <si>
    <t>Картопля, морква, томати розсадні та безрозсадні (однорічні дводольні та злакові бур'яни).</t>
  </si>
  <si>
    <t>Альфахім Груп</t>
  </si>
  <si>
    <t>обмежена к-сть</t>
  </si>
  <si>
    <t>.</t>
  </si>
  <si>
    <t>300мл</t>
  </si>
  <si>
    <r>
      <t xml:space="preserve">Альфа-стар в.г.   </t>
    </r>
    <r>
      <rPr>
        <sz val="8"/>
        <color indexed="17"/>
        <rFont val="Arial"/>
        <family val="2"/>
      </rPr>
      <t xml:space="preserve">  (Гранд стар)</t>
    </r>
  </si>
  <si>
    <r>
      <t xml:space="preserve">Альфа-прометрин </t>
    </r>
    <r>
      <rPr>
        <sz val="8"/>
        <color indexed="17"/>
        <rFont val="Arial"/>
        <family val="2"/>
      </rPr>
      <t>(10соток)(Гезагард)</t>
    </r>
  </si>
  <si>
    <r>
      <t xml:space="preserve">Альфа-піралід       </t>
    </r>
    <r>
      <rPr>
        <sz val="8"/>
        <color indexed="17"/>
        <rFont val="Arial"/>
        <family val="2"/>
      </rPr>
      <t>(Осотин)</t>
    </r>
  </si>
  <si>
    <r>
      <t xml:space="preserve">Багіра супер       </t>
    </r>
    <r>
      <rPr>
        <sz val="8"/>
        <color indexed="17"/>
        <rFont val="Arial"/>
        <family val="2"/>
      </rPr>
      <t>(10соток)(Оберіг)</t>
    </r>
  </si>
  <si>
    <t>250мл</t>
  </si>
  <si>
    <t xml:space="preserve">Рамзес </t>
  </si>
  <si>
    <t xml:space="preserve">Отаман </t>
  </si>
  <si>
    <t>Цукрові буряки, соняшник (однорічні злакові ); картопля, ріпак, томати, огірки, морква, цибуля, капуста, суниця садова (багаторічні злакові).</t>
  </si>
  <si>
    <r>
      <t xml:space="preserve">Хорума </t>
    </r>
    <r>
      <rPr>
        <b/>
        <sz val="7"/>
        <color indexed="17"/>
        <rFont val="Arial"/>
        <family val="2"/>
      </rPr>
      <t>(хiзалофоп-П-етил 125г/л)</t>
    </r>
  </si>
  <si>
    <t>Антисапа  Ліквід к.с.</t>
  </si>
  <si>
    <t xml:space="preserve">Антисапа Ліквід к.с. </t>
  </si>
  <si>
    <t xml:space="preserve">Мастак  (Лонтрел А300)  </t>
  </si>
  <si>
    <t xml:space="preserve">до 20 000 </t>
  </si>
  <si>
    <t xml:space="preserve">від 20 000 </t>
  </si>
  <si>
    <t>від 50 000</t>
  </si>
  <si>
    <t xml:space="preserve">Вулкан Плюс </t>
  </si>
  <si>
    <t>АГРОСФЕРА</t>
  </si>
  <si>
    <t xml:space="preserve">Рейтар </t>
  </si>
  <si>
    <t xml:space="preserve">Деліт р.к. </t>
  </si>
  <si>
    <t>400мл</t>
  </si>
  <si>
    <t>Агросфера</t>
  </si>
  <si>
    <t xml:space="preserve">Актеллик </t>
  </si>
  <si>
    <t>Вертімек 018 EC к.е.</t>
  </si>
  <si>
    <t xml:space="preserve"> 10 мл</t>
  </si>
  <si>
    <t>1гр</t>
  </si>
  <si>
    <t>Еней з.п.</t>
  </si>
  <si>
    <t>Присадибна ділянка (мурахи); баклажани, томати (колорадський жук); яблуні, сливи, цукровий, кормовий, столовий буряк та зернові колосові культури (комплекс шкідників з колючо-сисним ротовим апаратом); троянди (попелиці, каліфорнійський трипс, щитівки); різнотрав'я (саранові); виноград (філлоксера листова, виноградні листовійки); капуста (білан капустяний, капустяна совка, капустяна міль).</t>
  </si>
  <si>
    <t xml:space="preserve">Дестрой к.е. </t>
  </si>
  <si>
    <t xml:space="preserve">Альтекс к.е. </t>
  </si>
  <si>
    <t xml:space="preserve">Штурм з.п. </t>
  </si>
  <si>
    <t>10 гр</t>
  </si>
  <si>
    <t>50гр</t>
  </si>
  <si>
    <t xml:space="preserve">Антиколорад в.р.к. </t>
  </si>
  <si>
    <t xml:space="preserve">Вітабайт </t>
  </si>
  <si>
    <t>100 гр</t>
  </si>
  <si>
    <t xml:space="preserve"> Універсальний засіб, використовується  для знищення мух і мурах у приміщеннях  різного типу; (засіб неалергенний та малотоксичний для людей, домашніх тварин та птахів).</t>
  </si>
  <si>
    <t xml:space="preserve">Провадо PR капс. </t>
  </si>
  <si>
    <t>20 гр</t>
  </si>
  <si>
    <t>14мл</t>
  </si>
  <si>
    <t xml:space="preserve">Протеус </t>
  </si>
  <si>
    <t>Альфа-супер (50сот)</t>
  </si>
  <si>
    <t>Актор (2 сотки)</t>
  </si>
  <si>
    <t xml:space="preserve"> 1,4 г</t>
  </si>
  <si>
    <t>Твікс              (10соток)</t>
  </si>
  <si>
    <t xml:space="preserve">100мл       </t>
  </si>
  <si>
    <t xml:space="preserve">МуравНЕТ  </t>
  </si>
  <si>
    <t>31 г</t>
  </si>
  <si>
    <t xml:space="preserve">Слизнестоп </t>
  </si>
  <si>
    <t>АГРОМАКСІ</t>
  </si>
  <si>
    <t>АнтиКрот 60г (гранула)</t>
  </si>
  <si>
    <t>АнтиКрот 120г (гранула)</t>
  </si>
  <si>
    <t>АнтиКрот димова шашка-5 патронів</t>
  </si>
  <si>
    <t>АнтиМедведка 120г (гранула)</t>
  </si>
  <si>
    <t>АнтиМедведка 150г (мікрогранула)</t>
  </si>
  <si>
    <t>Антимуравьин 2мл (пласт.пипетка- концентрат)</t>
  </si>
  <si>
    <t>Антимуравьин 120г (специальная гранула)</t>
  </si>
  <si>
    <t>Антимуравьин МК- 20г (порошок)</t>
  </si>
  <si>
    <t>Ультра магик шприц- гель 35г (от тараканов)</t>
  </si>
  <si>
    <t>Ультра магик спрей 350мл (от тараканов)</t>
  </si>
  <si>
    <t>Ультра магик порошок 125г</t>
  </si>
  <si>
    <t>Чистий сад сп (50 г)</t>
  </si>
  <si>
    <t>Садовий вар "Защитник" 110 г</t>
  </si>
  <si>
    <t xml:space="preserve">Антислизень 20г (гранула) </t>
  </si>
  <si>
    <t>АГРОПРОМНОВІКА</t>
  </si>
  <si>
    <t>Препарат 30(В) 500 мл</t>
  </si>
  <si>
    <t>Препарат 30(Д) 220 мл</t>
  </si>
  <si>
    <t>Препарат 30(В) 900 мл</t>
  </si>
  <si>
    <t>КЕМІЛАЙН АГРО</t>
  </si>
  <si>
    <t>Брунька (30 мл)</t>
  </si>
  <si>
    <t>Брунька (150 мл)</t>
  </si>
  <si>
    <t>Залп                      (Нурел Д)</t>
  </si>
  <si>
    <t xml:space="preserve">100мл           </t>
  </si>
  <si>
    <t>АЛЬФА ХІМГРУП</t>
  </si>
  <si>
    <t xml:space="preserve">Нокаут </t>
  </si>
  <si>
    <t xml:space="preserve"> 3мл   </t>
  </si>
  <si>
    <t>Наповал  (Конфідор + Блискавка)</t>
  </si>
  <si>
    <t>Фундазол (1 сотка)</t>
  </si>
  <si>
    <t>Джип (флуазинам 500г/кг)</t>
  </si>
  <si>
    <t>Мобиль  (ципродинiл 750г/кг)</t>
  </si>
  <si>
    <t xml:space="preserve">3 г </t>
  </si>
  <si>
    <t>Скутер   (сiрка 800г/кг)</t>
  </si>
  <si>
    <t xml:space="preserve">Десфілар </t>
  </si>
  <si>
    <t>1000г</t>
  </si>
  <si>
    <t>250г</t>
  </si>
  <si>
    <t xml:space="preserve">Джерело к.с. </t>
  </si>
  <si>
    <t>Виноград (оїдіум, гниль сіра); цибуля (фузаріоз, альтернаріоз, сіра гниль, борошниста роса); огірки (борошниста роса, переноспороз); баклажани (сіра, біла гниль, борошниста роса, чорна плямистість, фузаріоз, вертицильоз); перець (сіра, біла гниль, борошниста роса, антракноз); квасоля (сіра, біла гниль, сіра кутаста гниль); яблуня, груша (борошниста роса, парша, моніліоз); персик, вишня (борошниста роса, парша, кучерявість листя, коккомікоз); смородина чорна (борошниста роса, антрокоз).</t>
  </si>
  <si>
    <t>Лінкор</t>
  </si>
  <si>
    <t xml:space="preserve">Юнкер з.п. </t>
  </si>
  <si>
    <t xml:space="preserve"> 2 мл</t>
  </si>
  <si>
    <t xml:space="preserve"> </t>
  </si>
  <si>
    <t>Купол</t>
  </si>
  <si>
    <t xml:space="preserve"> 100 г</t>
  </si>
  <si>
    <t xml:space="preserve">Дебют </t>
  </si>
  <si>
    <t>РЕКОРД-АГРО</t>
  </si>
  <si>
    <t>ГАРДЕН КЛАБ</t>
  </si>
  <si>
    <t xml:space="preserve">Мідний купорос </t>
  </si>
  <si>
    <t>5кг</t>
  </si>
  <si>
    <t xml:space="preserve">Вапно для розкислення </t>
  </si>
  <si>
    <t xml:space="preserve">Залізний купорос </t>
  </si>
  <si>
    <t xml:space="preserve">500г </t>
  </si>
  <si>
    <t xml:space="preserve">Захисна сад.поб."БЛОК"+ м.к. </t>
  </si>
  <si>
    <t>1,5кг</t>
  </si>
  <si>
    <t>Захисна сад.поб."БЛОК"+ заліз. куп.</t>
  </si>
  <si>
    <t xml:space="preserve"> 1,5 кг </t>
  </si>
  <si>
    <t xml:space="preserve">Венцедор </t>
  </si>
  <si>
    <t xml:space="preserve">Діксіл Ультра </t>
  </si>
  <si>
    <t>Ін Сет к.с.</t>
  </si>
  <si>
    <t xml:space="preserve"> 5 мл</t>
  </si>
  <si>
    <t>Антихрущ Люкс</t>
  </si>
  <si>
    <t xml:space="preserve">Картопля, капуста (личинки хрущів, колорадський жук, дротяники, несправжні дротяники, картопляна міль, медведка, гусениці підгризаючих совок); капуста, томати (личинки хрущів, колорадський жук, попелиці, трипси, білокрилка (в закритому грунті), основні види кліщів); саджанці плодових дерев (личинки хрущів, дротяники, несправжні дротяники, гусениці підгризаючих совок, основні види кліщів); малина, суниця, плодові дерева (личинки хрущів, дротяники, несправжні дротяники, гусениці підгризаючих </t>
  </si>
  <si>
    <t>165мл</t>
  </si>
  <si>
    <t xml:space="preserve">АС-Селектив Профі +Авангард картопля </t>
  </si>
  <si>
    <t>30+30 мл</t>
  </si>
  <si>
    <t xml:space="preserve">АС-Селектив Профі </t>
  </si>
  <si>
    <t xml:space="preserve">Багіра зернова принада </t>
  </si>
  <si>
    <t xml:space="preserve">Багіра парафінові брикети </t>
  </si>
  <si>
    <t>Капкан, пастка-хатинка для тарганів та мурах</t>
  </si>
  <si>
    <t>Капкан, липка площадка для гризунів</t>
  </si>
  <si>
    <t xml:space="preserve">Капкан тістоподібна принада </t>
  </si>
  <si>
    <t>Капкан зернова принада</t>
  </si>
  <si>
    <t xml:space="preserve">Капкан парафінові брикети </t>
  </si>
  <si>
    <t>300 г</t>
  </si>
  <si>
    <t xml:space="preserve">Смерть щурам №1 тістова принада </t>
  </si>
  <si>
    <t>Смерть щурам №1 тістова принада</t>
  </si>
  <si>
    <t xml:space="preserve"> 200 г</t>
  </si>
  <si>
    <t xml:space="preserve">Смерть щурам №2 тістова принада </t>
  </si>
  <si>
    <t xml:space="preserve">Рат Кіллер Супер </t>
  </si>
  <si>
    <t>90 г</t>
  </si>
  <si>
    <t>BEST PEST</t>
  </si>
  <si>
    <t xml:space="preserve">250г </t>
  </si>
  <si>
    <t xml:space="preserve">Байєр </t>
  </si>
  <si>
    <t xml:space="preserve">120г </t>
  </si>
  <si>
    <t xml:space="preserve">100г </t>
  </si>
  <si>
    <r>
      <rPr>
        <b/>
        <sz val="9"/>
        <color indexed="17"/>
        <rFont val="Arial"/>
        <family val="2"/>
      </rPr>
      <t>Смерть грызунам</t>
    </r>
    <r>
      <rPr>
        <sz val="7"/>
        <color indexed="17"/>
        <rFont val="Arial"/>
        <family val="2"/>
      </rPr>
      <t>(екструзийные гранулы)</t>
    </r>
  </si>
  <si>
    <r>
      <rPr>
        <b/>
        <sz val="9"/>
        <color indexed="17"/>
        <rFont val="Arial"/>
        <family val="2"/>
      </rPr>
      <t>Смерть грызунам</t>
    </r>
    <r>
      <rPr>
        <sz val="9"/>
        <color indexed="17"/>
        <rFont val="Arial"/>
        <family val="2"/>
      </rPr>
      <t>(</t>
    </r>
    <r>
      <rPr>
        <sz val="7"/>
        <color indexed="17"/>
        <rFont val="Arial"/>
        <family val="2"/>
      </rPr>
      <t>гранула</t>
    </r>
    <r>
      <rPr>
        <sz val="9"/>
        <color indexed="17"/>
        <rFont val="Arial"/>
        <family val="2"/>
      </rPr>
      <t xml:space="preserve"> </t>
    </r>
    <r>
      <rPr>
        <sz val="7"/>
        <color indexed="17"/>
        <rFont val="Arial"/>
        <family val="2"/>
      </rPr>
      <t>сырно-маслянная)</t>
    </r>
  </si>
  <si>
    <r>
      <rPr>
        <b/>
        <sz val="9"/>
        <color indexed="17"/>
        <rFont val="Arial"/>
        <family val="2"/>
      </rPr>
      <t>Смерть грызунам</t>
    </r>
    <r>
      <rPr>
        <sz val="10"/>
        <color indexed="17"/>
        <rFont val="Arial"/>
        <family val="2"/>
      </rPr>
      <t>(</t>
    </r>
    <r>
      <rPr>
        <sz val="7"/>
        <color indexed="17"/>
        <rFont val="Arial"/>
        <family val="2"/>
      </rPr>
      <t>зерн.см банка)карамель</t>
    </r>
  </si>
  <si>
    <r>
      <rPr>
        <b/>
        <sz val="9"/>
        <color indexed="17"/>
        <rFont val="Arial"/>
        <family val="2"/>
      </rPr>
      <t>Смерть гризунам</t>
    </r>
    <r>
      <rPr>
        <sz val="7"/>
        <color indexed="17"/>
        <rFont val="Arial"/>
        <family val="2"/>
      </rPr>
      <t>(зерн.см банка)арахис</t>
    </r>
  </si>
  <si>
    <r>
      <t>Смерть гризунам тiсто</t>
    </r>
    <r>
      <rPr>
        <sz val="7"/>
        <color indexed="17"/>
        <rFont val="Arial"/>
        <family val="2"/>
      </rPr>
      <t>(2-х кольорове)</t>
    </r>
  </si>
  <si>
    <t xml:space="preserve">200г </t>
  </si>
  <si>
    <t xml:space="preserve"> 300г  </t>
  </si>
  <si>
    <r>
      <rPr>
        <b/>
        <sz val="8"/>
        <color indexed="17"/>
        <rFont val="Arial"/>
        <family val="2"/>
      </rPr>
      <t>Смерть гризунам зерно зелене</t>
    </r>
    <r>
      <rPr>
        <sz val="7"/>
        <color indexed="17"/>
        <rFont val="Arial"/>
        <family val="2"/>
      </rPr>
      <t>(арахic)</t>
    </r>
  </si>
  <si>
    <t xml:space="preserve"> 150г </t>
  </si>
  <si>
    <r>
      <t>Смерть гризунам</t>
    </r>
    <r>
      <rPr>
        <sz val="7"/>
        <color indexed="17"/>
        <rFont val="Arial"/>
        <family val="2"/>
      </rPr>
      <t>(зерно карамель зелене)</t>
    </r>
  </si>
  <si>
    <t>90 гр</t>
  </si>
  <si>
    <t>Рат Кіллер Супер</t>
  </si>
  <si>
    <t>7. Регулятор росту</t>
  </si>
  <si>
    <t xml:space="preserve">Гулівер Стимул в.р. </t>
  </si>
  <si>
    <t>Зернові, бобові, олійні, технічні, овочеві, плодово-ягідні (стимуляція ростових процесів та забезпечення усіма необхідними поживними речовинами).</t>
  </si>
  <si>
    <t xml:space="preserve">Сеньйор помідор р.к. </t>
  </si>
  <si>
    <t>Томати (регуляція листових процесів та дозрівання плодів); перець, баклажани (регуляція листових процесів та дозрівання плодів); картопля, цибуля (запобігання проростанню при зберіганні); яблуня (регуляція ростових процесів та дозрівання плодів).</t>
  </si>
  <si>
    <t xml:space="preserve">Зелений щит "Завязь" сп </t>
  </si>
  <si>
    <t xml:space="preserve">Зелений щит "Бутон" сп </t>
  </si>
  <si>
    <t>Укоренитель "Корневін"</t>
  </si>
  <si>
    <t xml:space="preserve"> 5г</t>
  </si>
  <si>
    <t xml:space="preserve">Чарівна грядка "Гумат Супер" </t>
  </si>
  <si>
    <t xml:space="preserve">Агромікс "Епін максі" </t>
  </si>
  <si>
    <t xml:space="preserve">Агромікс "Енерген ультраі" </t>
  </si>
  <si>
    <t xml:space="preserve">Агромікс "Янтарна кислота" </t>
  </si>
  <si>
    <t xml:space="preserve">Агромікс "Борна кислота" </t>
  </si>
  <si>
    <t xml:space="preserve">Стимовіт для розсади    </t>
  </si>
  <si>
    <t xml:space="preserve">Стимовіт укорінювач </t>
  </si>
  <si>
    <t xml:space="preserve">Стимовіт для квітучих рослин </t>
  </si>
  <si>
    <t>Стимовіт для зелених рослин</t>
  </si>
  <si>
    <t>Стимовіт універсальне</t>
  </si>
  <si>
    <t>Стимовіт для кімнатних і балконних рослин</t>
  </si>
  <si>
    <t>Стимовіт для овочів</t>
  </si>
  <si>
    <t xml:space="preserve">Стимовіт для полуниці </t>
  </si>
  <si>
    <t>Торфяні таблетки Jiffi 41 мм</t>
  </si>
  <si>
    <t>Grow How</t>
  </si>
  <si>
    <t xml:space="preserve">Кеміра Люкс </t>
  </si>
  <si>
    <t>Нітромофоска (білорусія)</t>
  </si>
  <si>
    <t xml:space="preserve">50 кг </t>
  </si>
  <si>
    <t xml:space="preserve">Фіто+декор. пальмові </t>
  </si>
  <si>
    <t xml:space="preserve">10 мл </t>
  </si>
  <si>
    <t xml:space="preserve">Фіто+декорат. листяні </t>
  </si>
  <si>
    <t>Фіто+декорат. квітучі рослини</t>
  </si>
  <si>
    <t xml:space="preserve">Фіто+фіалки та синопії </t>
  </si>
  <si>
    <t>Фіто+томати</t>
  </si>
  <si>
    <t xml:space="preserve">20 мл </t>
  </si>
  <si>
    <t>Фіто+огірки</t>
  </si>
  <si>
    <t xml:space="preserve">Фіто+троянди </t>
  </si>
  <si>
    <t>Фіто+плодово-ягодні</t>
  </si>
  <si>
    <t xml:space="preserve"> 20 мл</t>
  </si>
  <si>
    <t>2,5кг</t>
  </si>
  <si>
    <t>10шт</t>
  </si>
  <si>
    <t>25кг</t>
  </si>
  <si>
    <t>Агрохімхолдінг</t>
  </si>
  <si>
    <r>
      <t>Комбіноване Добриво "</t>
    </r>
    <r>
      <rPr>
        <sz val="9"/>
        <color indexed="17"/>
        <rFont val="Arial"/>
        <family val="2"/>
      </rPr>
      <t>Гармонія</t>
    </r>
    <r>
      <rPr>
        <sz val="8"/>
        <color indexed="17"/>
        <rFont val="Arial"/>
        <family val="2"/>
      </rPr>
      <t>"5:5:5</t>
    </r>
  </si>
  <si>
    <t>РОДОНІТ</t>
  </si>
  <si>
    <t xml:space="preserve">Альбіт </t>
  </si>
  <si>
    <t xml:space="preserve">Лігногумат </t>
  </si>
  <si>
    <t>8. Д о б р и в а</t>
  </si>
  <si>
    <t>9. Стимулятор росту</t>
  </si>
  <si>
    <t>(Посходовий)Картопля,морква, горох на зерно, соняшник, горох овочевий, квасоля ( однорічні дводольні і злакові бур`яни).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</si>
</sst>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</numFmts>
  <fonts count="193">
    <font>
      <sz val="10"/>
      <name val="Arial"/>
      <family val="0"/>
    </font>
    <font>
      <b/>
      <sz val="8"/>
      <name val="Arial"/>
      <family val="2"/>
    </font>
    <font>
      <sz val="8"/>
      <name val="Arial Cyr"/>
      <family val="0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22"/>
      <color indexed="12"/>
      <name val="Bernard MT Condensed"/>
      <family val="1"/>
    </font>
    <font>
      <sz val="9"/>
      <name val="Arial Cyr"/>
      <family val="0"/>
    </font>
    <font>
      <sz val="10"/>
      <name val="Arial Cyr"/>
      <family val="0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9"/>
      <name val="Arial Cyr"/>
      <family val="0"/>
    </font>
    <font>
      <i/>
      <sz val="10"/>
      <name val="Arial Cyr"/>
      <family val="0"/>
    </font>
    <font>
      <sz val="14"/>
      <name val="Comic Sans MS"/>
      <family val="4"/>
    </font>
    <font>
      <b/>
      <sz val="22"/>
      <color indexed="17"/>
      <name val="Comic Sans MS"/>
      <family val="4"/>
    </font>
    <font>
      <b/>
      <sz val="18"/>
      <name val="Arial"/>
      <family val="2"/>
    </font>
    <font>
      <sz val="18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sz val="22"/>
      <color indexed="12"/>
      <name val="Comic Sans MS"/>
      <family val="4"/>
    </font>
    <font>
      <sz val="10"/>
      <color indexed="12"/>
      <name val="Arial Cyr"/>
      <family val="0"/>
    </font>
    <font>
      <sz val="7"/>
      <color indexed="12"/>
      <name val="Arial"/>
      <family val="2"/>
    </font>
    <font>
      <sz val="14"/>
      <color indexed="12"/>
      <name val="Comic Sans MS"/>
      <family val="4"/>
    </font>
    <font>
      <b/>
      <sz val="10"/>
      <color indexed="12"/>
      <name val="Arial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8"/>
      <color indexed="10"/>
      <name val="Arial Cyr"/>
      <family val="0"/>
    </font>
    <font>
      <sz val="12"/>
      <name val="Arial Cyr"/>
      <family val="0"/>
    </font>
    <font>
      <sz val="9"/>
      <color indexed="22"/>
      <name val="Arial"/>
      <family val="2"/>
    </font>
    <font>
      <i/>
      <sz val="9"/>
      <color indexed="22"/>
      <name val="Arial"/>
      <family val="2"/>
    </font>
    <font>
      <i/>
      <sz val="9"/>
      <color indexed="17"/>
      <name val="Arial"/>
      <family val="2"/>
    </font>
    <font>
      <b/>
      <i/>
      <sz val="9"/>
      <color indexed="17"/>
      <name val="Arial"/>
      <family val="2"/>
    </font>
    <font>
      <b/>
      <i/>
      <sz val="9"/>
      <color indexed="12"/>
      <name val="Arial"/>
      <family val="2"/>
    </font>
    <font>
      <sz val="10"/>
      <color indexed="17"/>
      <name val="Arial"/>
      <family val="2"/>
    </font>
    <font>
      <sz val="12"/>
      <color indexed="12"/>
      <name val="Arial Cyr"/>
      <family val="0"/>
    </font>
    <font>
      <b/>
      <i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2"/>
      <color indexed="12"/>
      <name val="Arial Cyr"/>
      <family val="0"/>
    </font>
    <font>
      <b/>
      <i/>
      <sz val="10"/>
      <name val="Arial"/>
      <family val="2"/>
    </font>
    <font>
      <b/>
      <i/>
      <sz val="12"/>
      <color indexed="12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i/>
      <sz val="10"/>
      <color indexed="12"/>
      <name val="Arial"/>
      <family val="2"/>
    </font>
    <font>
      <sz val="9"/>
      <color indexed="10"/>
      <name val="Arial"/>
      <family val="2"/>
    </font>
    <font>
      <sz val="12"/>
      <color indexed="17"/>
      <name val="Arial Cyr"/>
      <family val="0"/>
    </font>
    <font>
      <sz val="9"/>
      <color indexed="17"/>
      <name val="Arial"/>
      <family val="2"/>
    </font>
    <font>
      <b/>
      <sz val="10"/>
      <name val="Bernard MT Condensed"/>
      <family val="1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i/>
      <sz val="9"/>
      <color indexed="12"/>
      <name val="Arial"/>
      <family val="2"/>
    </font>
    <font>
      <b/>
      <sz val="7"/>
      <color indexed="1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9"/>
      <color indexed="17"/>
      <name val="Arial"/>
      <family val="2"/>
    </font>
    <font>
      <sz val="7"/>
      <color indexed="17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7"/>
      <name val="Arial"/>
      <family val="2"/>
    </font>
    <font>
      <b/>
      <sz val="11"/>
      <color indexed="17"/>
      <name val="Arial"/>
      <family val="2"/>
    </font>
    <font>
      <b/>
      <sz val="10"/>
      <color indexed="57"/>
      <name val="Arial"/>
      <family val="2"/>
    </font>
    <font>
      <b/>
      <i/>
      <sz val="10"/>
      <color indexed="57"/>
      <name val="Arial"/>
      <family val="2"/>
    </font>
    <font>
      <sz val="12"/>
      <color indexed="56"/>
      <name val="Arial Cyr"/>
      <family val="0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b/>
      <sz val="12"/>
      <color indexed="40"/>
      <name val="Arial Cyr"/>
      <family val="0"/>
    </font>
    <font>
      <b/>
      <sz val="9"/>
      <color indexed="17"/>
      <name val="Arial Cyr"/>
      <family val="0"/>
    </font>
    <font>
      <sz val="11"/>
      <color indexed="17"/>
      <name val="Times New Roman"/>
      <family val="1"/>
    </font>
    <font>
      <i/>
      <sz val="9"/>
      <color indexed="17"/>
      <name val="Arial Cyr"/>
      <family val="0"/>
    </font>
    <font>
      <i/>
      <sz val="10"/>
      <color indexed="17"/>
      <name val="Arial"/>
      <family val="2"/>
    </font>
    <font>
      <i/>
      <sz val="12"/>
      <color indexed="17"/>
      <name val="Arial Cyr"/>
      <family val="0"/>
    </font>
    <font>
      <b/>
      <i/>
      <sz val="10"/>
      <color indexed="17"/>
      <name val="Arial"/>
      <family val="2"/>
    </font>
    <font>
      <b/>
      <sz val="12"/>
      <color indexed="17"/>
      <name val="Arial Cyr"/>
      <family val="0"/>
    </font>
    <font>
      <sz val="8"/>
      <color indexed="17"/>
      <name val="Arial Cyr"/>
      <family val="0"/>
    </font>
    <font>
      <b/>
      <sz val="10"/>
      <color indexed="17"/>
      <name val="Times New Roman"/>
      <family val="1"/>
    </font>
    <font>
      <b/>
      <sz val="10"/>
      <color indexed="17"/>
      <name val="Arial Cyr"/>
      <family val="0"/>
    </font>
    <font>
      <sz val="10"/>
      <color indexed="17"/>
      <name val="Arial Cyr"/>
      <family val="0"/>
    </font>
    <font>
      <b/>
      <sz val="9"/>
      <color indexed="30"/>
      <name val="Arial"/>
      <family val="2"/>
    </font>
    <font>
      <b/>
      <sz val="9"/>
      <color indexed="30"/>
      <name val="Arial Cyr"/>
      <family val="0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9"/>
      <color indexed="30"/>
      <name val="Calibri"/>
      <family val="2"/>
    </font>
    <font>
      <b/>
      <sz val="8"/>
      <color indexed="30"/>
      <name val="Arial"/>
      <family val="2"/>
    </font>
    <font>
      <b/>
      <i/>
      <sz val="9"/>
      <color indexed="30"/>
      <name val="Arial"/>
      <family val="2"/>
    </font>
    <font>
      <sz val="9"/>
      <color indexed="30"/>
      <name val="Arial Cyr"/>
      <family val="0"/>
    </font>
    <font>
      <i/>
      <sz val="9"/>
      <color indexed="30"/>
      <name val="Arial"/>
      <family val="2"/>
    </font>
    <font>
      <i/>
      <sz val="9"/>
      <color indexed="30"/>
      <name val="Arial Cyr"/>
      <family val="0"/>
    </font>
    <font>
      <b/>
      <i/>
      <sz val="9"/>
      <color indexed="30"/>
      <name val="Arial Cyr"/>
      <family val="0"/>
    </font>
    <font>
      <sz val="9"/>
      <color indexed="30"/>
      <name val="Arial"/>
      <family val="2"/>
    </font>
    <font>
      <b/>
      <sz val="10"/>
      <color indexed="30"/>
      <name val="Arial Cyr"/>
      <family val="0"/>
    </font>
    <font>
      <b/>
      <sz val="22"/>
      <color indexed="22"/>
      <name val="Bernard MT Condensed"/>
      <family val="1"/>
    </font>
    <font>
      <b/>
      <sz val="9"/>
      <color indexed="22"/>
      <name val="Arial"/>
      <family val="2"/>
    </font>
    <font>
      <sz val="10"/>
      <color indexed="22"/>
      <name val="Arial Cyr"/>
      <family val="0"/>
    </font>
    <font>
      <sz val="9"/>
      <color indexed="22"/>
      <name val="Arial Cyr"/>
      <family val="0"/>
    </font>
    <font>
      <sz val="11"/>
      <color indexed="22"/>
      <name val="Arial"/>
      <family val="2"/>
    </font>
    <font>
      <b/>
      <sz val="11"/>
      <color indexed="22"/>
      <name val="Arial"/>
      <family val="2"/>
    </font>
    <font>
      <b/>
      <sz val="11"/>
      <color indexed="30"/>
      <name val="Arial"/>
      <family val="2"/>
    </font>
    <font>
      <sz val="6"/>
      <color indexed="17"/>
      <name val="Arial"/>
      <family val="2"/>
    </font>
    <font>
      <b/>
      <sz val="22"/>
      <color indexed="17"/>
      <name val="Edwardian Script ITC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6" tint="-0.4999699890613556"/>
      <name val="Arial Cyr"/>
      <family val="0"/>
    </font>
    <font>
      <sz val="10"/>
      <color theme="6" tint="-0.4999699890613556"/>
      <name val="Arial"/>
      <family val="2"/>
    </font>
    <font>
      <b/>
      <sz val="10"/>
      <color theme="6" tint="-0.4999699890613556"/>
      <name val="Arial"/>
      <family val="2"/>
    </font>
    <font>
      <b/>
      <sz val="11"/>
      <color theme="6" tint="-0.4999699890613556"/>
      <name val="Arial"/>
      <family val="2"/>
    </font>
    <font>
      <b/>
      <sz val="10"/>
      <color theme="6" tint="-0.24997000396251678"/>
      <name val="Arial"/>
      <family val="2"/>
    </font>
    <font>
      <b/>
      <i/>
      <sz val="10"/>
      <color theme="6" tint="-0.24997000396251678"/>
      <name val="Arial"/>
      <family val="2"/>
    </font>
    <font>
      <sz val="12"/>
      <color theme="3"/>
      <name val="Arial Cyr"/>
      <family val="0"/>
    </font>
    <font>
      <sz val="10"/>
      <color theme="3"/>
      <name val="Arial"/>
      <family val="2"/>
    </font>
    <font>
      <b/>
      <sz val="10"/>
      <color theme="3"/>
      <name val="Arial"/>
      <family val="2"/>
    </font>
    <font>
      <sz val="10"/>
      <color rgb="FF00B0F0"/>
      <name val="Arial"/>
      <family val="2"/>
    </font>
    <font>
      <b/>
      <sz val="10"/>
      <color rgb="FF00B0F0"/>
      <name val="Arial"/>
      <family val="2"/>
    </font>
    <font>
      <b/>
      <sz val="12"/>
      <color rgb="FF00B0F0"/>
      <name val="Arial Cyr"/>
      <family val="0"/>
    </font>
    <font>
      <b/>
      <sz val="9"/>
      <color rgb="FF00B050"/>
      <name val="Arial"/>
      <family val="2"/>
    </font>
    <font>
      <sz val="9"/>
      <color rgb="FF00B050"/>
      <name val="Arial"/>
      <family val="2"/>
    </font>
    <font>
      <b/>
      <sz val="9"/>
      <color rgb="FF00B050"/>
      <name val="Arial Cyr"/>
      <family val="0"/>
    </font>
    <font>
      <b/>
      <sz val="8"/>
      <color rgb="FF00B050"/>
      <name val="Arial"/>
      <family val="2"/>
    </font>
    <font>
      <sz val="10"/>
      <color rgb="FF00B050"/>
      <name val="Arial"/>
      <family val="2"/>
    </font>
    <font>
      <sz val="12"/>
      <color rgb="FF00B050"/>
      <name val="Arial Cyr"/>
      <family val="0"/>
    </font>
    <font>
      <b/>
      <sz val="10"/>
      <color rgb="FF00B050"/>
      <name val="Arial"/>
      <family val="2"/>
    </font>
    <font>
      <sz val="11"/>
      <color rgb="FF00B050"/>
      <name val="Times New Roman"/>
      <family val="1"/>
    </font>
    <font>
      <i/>
      <sz val="9"/>
      <color rgb="FF00B050"/>
      <name val="Arial"/>
      <family val="2"/>
    </font>
    <font>
      <i/>
      <sz val="9"/>
      <color rgb="FF00B050"/>
      <name val="Arial Cyr"/>
      <family val="0"/>
    </font>
    <font>
      <i/>
      <sz val="10"/>
      <color rgb="FF00B050"/>
      <name val="Arial"/>
      <family val="2"/>
    </font>
    <font>
      <i/>
      <sz val="12"/>
      <color rgb="FF00B050"/>
      <name val="Arial Cyr"/>
      <family val="0"/>
    </font>
    <font>
      <b/>
      <i/>
      <sz val="10"/>
      <color rgb="FF00B050"/>
      <name val="Arial"/>
      <family val="2"/>
    </font>
    <font>
      <b/>
      <sz val="12"/>
      <color rgb="FF00B050"/>
      <name val="Arial Cyr"/>
      <family val="0"/>
    </font>
    <font>
      <sz val="8"/>
      <color rgb="FF00B050"/>
      <name val="Arial Cyr"/>
      <family val="0"/>
    </font>
    <font>
      <b/>
      <sz val="10"/>
      <color rgb="FF00B050"/>
      <name val="Times New Roman"/>
      <family val="1"/>
    </font>
    <font>
      <b/>
      <sz val="10"/>
      <color rgb="FF00B050"/>
      <name val="Arial Cyr"/>
      <family val="0"/>
    </font>
    <font>
      <sz val="10"/>
      <color rgb="FF00B050"/>
      <name val="Arial Cyr"/>
      <family val="0"/>
    </font>
    <font>
      <b/>
      <sz val="7"/>
      <color rgb="FF00B050"/>
      <name val="Arial"/>
      <family val="2"/>
    </font>
    <font>
      <b/>
      <sz val="9"/>
      <color rgb="FF0070C0"/>
      <name val="Arial"/>
      <family val="2"/>
    </font>
    <font>
      <b/>
      <sz val="9"/>
      <color rgb="FF0070C0"/>
      <name val="Arial Cyr"/>
      <family val="0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9"/>
      <color rgb="FF0070C0"/>
      <name val="Calibri"/>
      <family val="2"/>
    </font>
    <font>
      <b/>
      <sz val="8"/>
      <color rgb="FF0070C0"/>
      <name val="Arial"/>
      <family val="2"/>
    </font>
    <font>
      <b/>
      <i/>
      <sz val="9"/>
      <color rgb="FF0070C0"/>
      <name val="Arial"/>
      <family val="2"/>
    </font>
    <font>
      <sz val="9"/>
      <color rgb="FF0070C0"/>
      <name val="Arial Cyr"/>
      <family val="0"/>
    </font>
    <font>
      <i/>
      <sz val="9"/>
      <color rgb="FF0070C0"/>
      <name val="Arial"/>
      <family val="2"/>
    </font>
    <font>
      <i/>
      <sz val="9"/>
      <color rgb="FF0070C0"/>
      <name val="Arial Cyr"/>
      <family val="0"/>
    </font>
    <font>
      <b/>
      <i/>
      <sz val="9"/>
      <color rgb="FF0070C0"/>
      <name val="Arial Cyr"/>
      <family val="0"/>
    </font>
    <font>
      <sz val="8"/>
      <color rgb="FF00B050"/>
      <name val="Arial"/>
      <family val="2"/>
    </font>
    <font>
      <sz val="9"/>
      <color rgb="FF0070C0"/>
      <name val="Arial"/>
      <family val="2"/>
    </font>
    <font>
      <sz val="7"/>
      <color rgb="FF00B050"/>
      <name val="Arial"/>
      <family val="2"/>
    </font>
    <font>
      <b/>
      <sz val="10"/>
      <color rgb="FF0070C0"/>
      <name val="Arial Cyr"/>
      <family val="0"/>
    </font>
    <font>
      <sz val="10"/>
      <color theme="0" tint="-0.04997999966144562"/>
      <name val="Arial"/>
      <family val="2"/>
    </font>
    <font>
      <b/>
      <sz val="22"/>
      <color theme="0" tint="-0.04997999966144562"/>
      <name val="Bernard MT Condensed"/>
      <family val="1"/>
    </font>
    <font>
      <b/>
      <sz val="9"/>
      <color theme="0" tint="-0.04997999966144562"/>
      <name val="Arial"/>
      <family val="2"/>
    </font>
    <font>
      <sz val="10"/>
      <color theme="0" tint="-0.04997999966144562"/>
      <name val="Arial Cyr"/>
      <family val="0"/>
    </font>
    <font>
      <sz val="9"/>
      <color theme="0" tint="-0.04997999966144562"/>
      <name val="Arial Cyr"/>
      <family val="0"/>
    </font>
    <font>
      <sz val="11"/>
      <color theme="0" tint="-0.04997999966144562"/>
      <name val="Arial"/>
      <family val="2"/>
    </font>
    <font>
      <b/>
      <sz val="11"/>
      <color theme="0" tint="-0.04997999966144562"/>
      <name val="Arial"/>
      <family val="2"/>
    </font>
    <font>
      <b/>
      <sz val="11"/>
      <color rgb="FF0070C0"/>
      <name val="Arial"/>
      <family val="2"/>
    </font>
    <font>
      <sz val="6"/>
      <color rgb="FF00B050"/>
      <name val="Arial"/>
      <family val="2"/>
    </font>
    <font>
      <b/>
      <sz val="22"/>
      <color rgb="FF00B050"/>
      <name val="Edwardian Script ITC"/>
      <family val="4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double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0" fillId="2" borderId="0" applyNumberFormat="0" applyBorder="0" applyAlignment="0" applyProtection="0"/>
    <xf numFmtId="0" fontId="120" fillId="3" borderId="0" applyNumberFormat="0" applyBorder="0" applyAlignment="0" applyProtection="0"/>
    <xf numFmtId="0" fontId="120" fillId="4" borderId="0" applyNumberFormat="0" applyBorder="0" applyAlignment="0" applyProtection="0"/>
    <xf numFmtId="0" fontId="120" fillId="5" borderId="0" applyNumberFormat="0" applyBorder="0" applyAlignment="0" applyProtection="0"/>
    <xf numFmtId="0" fontId="120" fillId="6" borderId="0" applyNumberFormat="0" applyBorder="0" applyAlignment="0" applyProtection="0"/>
    <xf numFmtId="0" fontId="120" fillId="7" borderId="0" applyNumberFormat="0" applyBorder="0" applyAlignment="0" applyProtection="0"/>
    <xf numFmtId="0" fontId="120" fillId="8" borderId="0" applyNumberFormat="0" applyBorder="0" applyAlignment="0" applyProtection="0"/>
    <xf numFmtId="0" fontId="120" fillId="9" borderId="0" applyNumberFormat="0" applyBorder="0" applyAlignment="0" applyProtection="0"/>
    <xf numFmtId="0" fontId="120" fillId="10" borderId="0" applyNumberFormat="0" applyBorder="0" applyAlignment="0" applyProtection="0"/>
    <xf numFmtId="0" fontId="120" fillId="11" borderId="0" applyNumberFormat="0" applyBorder="0" applyAlignment="0" applyProtection="0"/>
    <xf numFmtId="0" fontId="120" fillId="12" borderId="0" applyNumberFormat="0" applyBorder="0" applyAlignment="0" applyProtection="0"/>
    <xf numFmtId="0" fontId="120" fillId="13" borderId="0" applyNumberFormat="0" applyBorder="0" applyAlignment="0" applyProtection="0"/>
    <xf numFmtId="0" fontId="121" fillId="14" borderId="0" applyNumberFormat="0" applyBorder="0" applyAlignment="0" applyProtection="0"/>
    <xf numFmtId="0" fontId="121" fillId="15" borderId="0" applyNumberFormat="0" applyBorder="0" applyAlignment="0" applyProtection="0"/>
    <xf numFmtId="0" fontId="121" fillId="16" borderId="0" applyNumberFormat="0" applyBorder="0" applyAlignment="0" applyProtection="0"/>
    <xf numFmtId="0" fontId="121" fillId="17" borderId="0" applyNumberFormat="0" applyBorder="0" applyAlignment="0" applyProtection="0"/>
    <xf numFmtId="0" fontId="121" fillId="18" borderId="0" applyNumberFormat="0" applyBorder="0" applyAlignment="0" applyProtection="0"/>
    <xf numFmtId="0" fontId="121" fillId="19" borderId="0" applyNumberFormat="0" applyBorder="0" applyAlignment="0" applyProtection="0"/>
    <xf numFmtId="0" fontId="121" fillId="20" borderId="0" applyNumberFormat="0" applyBorder="0" applyAlignment="0" applyProtection="0"/>
    <xf numFmtId="0" fontId="121" fillId="21" borderId="0" applyNumberFormat="0" applyBorder="0" applyAlignment="0" applyProtection="0"/>
    <xf numFmtId="0" fontId="121" fillId="22" borderId="0" applyNumberFormat="0" applyBorder="0" applyAlignment="0" applyProtection="0"/>
    <xf numFmtId="0" fontId="121" fillId="23" borderId="0" applyNumberFormat="0" applyBorder="0" applyAlignment="0" applyProtection="0"/>
    <xf numFmtId="0" fontId="121" fillId="24" borderId="0" applyNumberFormat="0" applyBorder="0" applyAlignment="0" applyProtection="0"/>
    <xf numFmtId="0" fontId="121" fillId="25" borderId="0" applyNumberFormat="0" applyBorder="0" applyAlignment="0" applyProtection="0"/>
    <xf numFmtId="0" fontId="122" fillId="26" borderId="1" applyNumberFormat="0" applyAlignment="0" applyProtection="0"/>
    <xf numFmtId="0" fontId="123" fillId="27" borderId="2" applyNumberFormat="0" applyAlignment="0" applyProtection="0"/>
    <xf numFmtId="0" fontId="124" fillId="27" borderId="1" applyNumberFormat="0" applyAlignment="0" applyProtection="0"/>
    <xf numFmtId="0" fontId="4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25" fillId="0" borderId="3" applyNumberFormat="0" applyFill="0" applyAlignment="0" applyProtection="0"/>
    <xf numFmtId="0" fontId="126" fillId="0" borderId="4" applyNumberFormat="0" applyFill="0" applyAlignment="0" applyProtection="0"/>
    <xf numFmtId="0" fontId="127" fillId="0" borderId="5" applyNumberFormat="0" applyFill="0" applyAlignment="0" applyProtection="0"/>
    <xf numFmtId="0" fontId="127" fillId="0" borderId="0" applyNumberFormat="0" applyFill="0" applyBorder="0" applyAlignment="0" applyProtection="0"/>
    <xf numFmtId="0" fontId="128" fillId="0" borderId="6" applyNumberFormat="0" applyFill="0" applyAlignment="0" applyProtection="0"/>
    <xf numFmtId="0" fontId="129" fillId="28" borderId="7" applyNumberFormat="0" applyAlignment="0" applyProtection="0"/>
    <xf numFmtId="0" fontId="130" fillId="0" borderId="0" applyNumberFormat="0" applyFill="0" applyBorder="0" applyAlignment="0" applyProtection="0"/>
    <xf numFmtId="0" fontId="131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32" fillId="30" borderId="0" applyNumberFormat="0" applyBorder="0" applyAlignment="0" applyProtection="0"/>
    <xf numFmtId="0" fontId="1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34" fillId="0" borderId="9" applyNumberFormat="0" applyFill="0" applyAlignment="0" applyProtection="0"/>
    <xf numFmtId="0" fontId="13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6" fillId="32" borderId="0" applyNumberFormat="0" applyBorder="0" applyAlignment="0" applyProtection="0"/>
  </cellStyleXfs>
  <cellXfs count="88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49" fontId="3" fillId="0" borderId="14" xfId="0" applyNumberFormat="1" applyFont="1" applyFill="1" applyBorder="1" applyAlignment="1" applyProtection="1">
      <alignment horizontal="center" vertical="center"/>
      <protection locked="0"/>
    </xf>
    <xf numFmtId="49" fontId="3" fillId="0" borderId="15" xfId="0" applyNumberFormat="1" applyFont="1" applyFill="1" applyBorder="1" applyAlignment="1" applyProtection="1">
      <alignment horizontal="center" vertical="center"/>
      <protection locked="0"/>
    </xf>
    <xf numFmtId="49" fontId="3" fillId="0" borderId="16" xfId="0" applyNumberFormat="1" applyFont="1" applyFill="1" applyBorder="1" applyAlignment="1" applyProtection="1">
      <alignment horizontal="center" vertical="center"/>
      <protection locked="0"/>
    </xf>
    <xf numFmtId="49" fontId="3" fillId="0" borderId="17" xfId="0" applyNumberFormat="1" applyFont="1" applyFill="1" applyBorder="1" applyAlignment="1" applyProtection="1">
      <alignment horizontal="center" vertical="center"/>
      <protection locked="0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12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2" fontId="5" fillId="0" borderId="17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 vertical="center"/>
    </xf>
    <xf numFmtId="2" fontId="0" fillId="0" borderId="20" xfId="0" applyNumberFormat="1" applyFont="1" applyFill="1" applyBorder="1" applyAlignment="1">
      <alignment horizontal="center"/>
    </xf>
    <xf numFmtId="2" fontId="8" fillId="0" borderId="20" xfId="0" applyNumberFormat="1" applyFont="1" applyFill="1" applyBorder="1" applyAlignment="1">
      <alignment horizontal="center" vertical="center"/>
    </xf>
    <xf numFmtId="2" fontId="0" fillId="0" borderId="21" xfId="0" applyNumberFormat="1" applyFont="1" applyFill="1" applyBorder="1" applyAlignment="1">
      <alignment horizontal="center"/>
    </xf>
    <xf numFmtId="2" fontId="8" fillId="0" borderId="21" xfId="0" applyNumberFormat="1" applyFont="1" applyFill="1" applyBorder="1" applyAlignment="1">
      <alignment horizontal="center" vertical="center"/>
    </xf>
    <xf numFmtId="2" fontId="8" fillId="0" borderId="22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1" fontId="9" fillId="0" borderId="24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25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2" fontId="11" fillId="0" borderId="12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2" fontId="12" fillId="0" borderId="24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11" fillId="0" borderId="12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11" fillId="0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2" fontId="11" fillId="0" borderId="13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2" fontId="14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2" fontId="14" fillId="0" borderId="11" xfId="0" applyNumberFormat="1" applyFont="1" applyFill="1" applyBorder="1" applyAlignment="1">
      <alignment horizontal="center" vertical="center"/>
    </xf>
    <xf numFmtId="2" fontId="14" fillId="0" borderId="13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" fontId="0" fillId="0" borderId="12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2" fontId="8" fillId="0" borderId="12" xfId="0" applyNumberFormat="1" applyFont="1" applyFill="1" applyBorder="1" applyAlignment="1">
      <alignment horizontal="center"/>
    </xf>
    <xf numFmtId="2" fontId="14" fillId="0" borderId="12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2" fontId="8" fillId="0" borderId="11" xfId="0" applyNumberFormat="1" applyFont="1" applyFill="1" applyBorder="1" applyAlignment="1">
      <alignment horizontal="center"/>
    </xf>
    <xf numFmtId="2" fontId="14" fillId="0" borderId="11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11" fillId="0" borderId="18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2" fontId="7" fillId="0" borderId="26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2" fontId="8" fillId="0" borderId="30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2" fontId="14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9" fillId="0" borderId="24" xfId="0" applyNumberFormat="1" applyFont="1" applyFill="1" applyBorder="1" applyAlignment="1">
      <alignment horizontal="center"/>
    </xf>
    <xf numFmtId="2" fontId="13" fillId="0" borderId="24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2" fontId="11" fillId="0" borderId="25" xfId="0" applyNumberFormat="1" applyFont="1" applyFill="1" applyBorder="1" applyAlignment="1">
      <alignment horizontal="center"/>
    </xf>
    <xf numFmtId="2" fontId="8" fillId="0" borderId="23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21" fillId="0" borderId="0" xfId="0" applyFont="1" applyFill="1" applyAlignment="1">
      <alignment vertical="center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2" fontId="19" fillId="0" borderId="0" xfId="0" applyNumberFormat="1" applyFont="1" applyFill="1" applyAlignment="1">
      <alignment horizontal="center"/>
    </xf>
    <xf numFmtId="2" fontId="22" fillId="0" borderId="0" xfId="0" applyNumberFormat="1" applyFont="1" applyFill="1" applyBorder="1" applyAlignment="1">
      <alignment vertical="center"/>
    </xf>
    <xf numFmtId="0" fontId="25" fillId="0" borderId="0" xfId="0" applyFont="1" applyFill="1" applyAlignment="1">
      <alignment/>
    </xf>
    <xf numFmtId="0" fontId="19" fillId="0" borderId="0" xfId="0" applyFont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2" fontId="27" fillId="0" borderId="10" xfId="0" applyNumberFormat="1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2" fontId="27" fillId="0" borderId="12" xfId="0" applyNumberFormat="1" applyFont="1" applyFill="1" applyBorder="1" applyAlignment="1">
      <alignment horizontal="center"/>
    </xf>
    <xf numFmtId="0" fontId="27" fillId="0" borderId="25" xfId="0" applyFont="1" applyFill="1" applyBorder="1" applyAlignment="1">
      <alignment horizontal="center"/>
    </xf>
    <xf numFmtId="2" fontId="27" fillId="0" borderId="25" xfId="0" applyNumberFormat="1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25" fillId="0" borderId="0" xfId="0" applyFont="1" applyFill="1" applyAlignment="1">
      <alignment/>
    </xf>
    <xf numFmtId="49" fontId="29" fillId="0" borderId="16" xfId="0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left"/>
    </xf>
    <xf numFmtId="2" fontId="27" fillId="0" borderId="20" xfId="0" applyNumberFormat="1" applyFont="1" applyFill="1" applyBorder="1" applyAlignment="1">
      <alignment horizontal="center"/>
    </xf>
    <xf numFmtId="49" fontId="29" fillId="0" borderId="14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/>
    </xf>
    <xf numFmtId="0" fontId="28" fillId="0" borderId="10" xfId="0" applyFont="1" applyFill="1" applyBorder="1" applyAlignment="1">
      <alignment horizontal="center"/>
    </xf>
    <xf numFmtId="2" fontId="27" fillId="0" borderId="21" xfId="0" applyNumberFormat="1" applyFont="1" applyFill="1" applyBorder="1" applyAlignment="1">
      <alignment horizontal="center"/>
    </xf>
    <xf numFmtId="49" fontId="29" fillId="0" borderId="29" xfId="0" applyNumberFormat="1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left"/>
    </xf>
    <xf numFmtId="0" fontId="28" fillId="0" borderId="25" xfId="0" applyFont="1" applyFill="1" applyBorder="1" applyAlignment="1">
      <alignment horizontal="center"/>
    </xf>
    <xf numFmtId="2" fontId="27" fillId="0" borderId="23" xfId="0" applyNumberFormat="1" applyFont="1" applyFill="1" applyBorder="1" applyAlignment="1">
      <alignment horizontal="center"/>
    </xf>
    <xf numFmtId="0" fontId="30" fillId="0" borderId="0" xfId="0" applyFont="1" applyBorder="1" applyAlignment="1">
      <alignment wrapText="1"/>
    </xf>
    <xf numFmtId="0" fontId="19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31" fillId="0" borderId="10" xfId="0" applyFont="1" applyFill="1" applyBorder="1" applyAlignment="1">
      <alignment/>
    </xf>
    <xf numFmtId="0" fontId="31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/>
    </xf>
    <xf numFmtId="0" fontId="33" fillId="0" borderId="10" xfId="0" applyFont="1" applyFill="1" applyBorder="1" applyAlignment="1">
      <alignment horizontal="center"/>
    </xf>
    <xf numFmtId="0" fontId="34" fillId="0" borderId="12" xfId="0" applyFont="1" applyFill="1" applyBorder="1" applyAlignment="1">
      <alignment horizontal="center"/>
    </xf>
    <xf numFmtId="49" fontId="33" fillId="0" borderId="14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/>
    </xf>
    <xf numFmtId="0" fontId="35" fillId="0" borderId="12" xfId="0" applyFont="1" applyFill="1" applyBorder="1" applyAlignment="1">
      <alignment horizontal="center"/>
    </xf>
    <xf numFmtId="0" fontId="37" fillId="0" borderId="0" xfId="0" applyFont="1" applyBorder="1" applyAlignment="1">
      <alignment wrapText="1"/>
    </xf>
    <xf numFmtId="0" fontId="35" fillId="0" borderId="10" xfId="0" applyFont="1" applyFill="1" applyBorder="1" applyAlignment="1">
      <alignment horizontal="center"/>
    </xf>
    <xf numFmtId="0" fontId="40" fillId="0" borderId="0" xfId="0" applyFont="1" applyBorder="1" applyAlignment="1">
      <alignment wrapText="1"/>
    </xf>
    <xf numFmtId="0" fontId="42" fillId="0" borderId="0" xfId="0" applyFont="1" applyBorder="1" applyAlignment="1">
      <alignment wrapText="1"/>
    </xf>
    <xf numFmtId="0" fontId="38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49" fontId="31" fillId="0" borderId="14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0" xfId="0" applyFont="1" applyFill="1" applyBorder="1" applyAlignment="1">
      <alignment wrapText="1"/>
    </xf>
    <xf numFmtId="0" fontId="45" fillId="0" borderId="10" xfId="0" applyFont="1" applyBorder="1" applyAlignment="1">
      <alignment wrapText="1"/>
    </xf>
    <xf numFmtId="0" fontId="45" fillId="0" borderId="14" xfId="0" applyFont="1" applyBorder="1" applyAlignment="1">
      <alignment horizontal="right" wrapText="1"/>
    </xf>
    <xf numFmtId="0" fontId="45" fillId="0" borderId="29" xfId="0" applyFont="1" applyBorder="1" applyAlignment="1">
      <alignment horizontal="right" wrapText="1"/>
    </xf>
    <xf numFmtId="0" fontId="45" fillId="0" borderId="25" xfId="0" applyFont="1" applyBorder="1" applyAlignment="1">
      <alignment wrapText="1"/>
    </xf>
    <xf numFmtId="0" fontId="45" fillId="0" borderId="25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46" fillId="0" borderId="0" xfId="0" applyFont="1" applyFill="1" applyAlignment="1">
      <alignment/>
    </xf>
    <xf numFmtId="49" fontId="47" fillId="0" borderId="16" xfId="0" applyNumberFormat="1" applyFont="1" applyFill="1" applyBorder="1" applyAlignment="1" applyProtection="1">
      <alignment horizontal="center" vertical="center"/>
      <protection locked="0"/>
    </xf>
    <xf numFmtId="0" fontId="47" fillId="0" borderId="12" xfId="0" applyFont="1" applyFill="1" applyBorder="1" applyAlignment="1">
      <alignment horizontal="center"/>
    </xf>
    <xf numFmtId="49" fontId="47" fillId="0" borderId="14" xfId="0" applyNumberFormat="1" applyFont="1" applyFill="1" applyBorder="1" applyAlignment="1" applyProtection="1">
      <alignment horizontal="center" vertical="center"/>
      <protection locked="0"/>
    </xf>
    <xf numFmtId="0" fontId="47" fillId="0" borderId="10" xfId="0" applyFont="1" applyFill="1" applyBorder="1" applyAlignment="1">
      <alignment horizontal="center"/>
    </xf>
    <xf numFmtId="0" fontId="27" fillId="0" borderId="0" xfId="0" applyFont="1" applyFill="1" applyAlignment="1">
      <alignment horizontal="left"/>
    </xf>
    <xf numFmtId="49" fontId="47" fillId="0" borderId="15" xfId="0" applyNumberFormat="1" applyFont="1" applyFill="1" applyBorder="1" applyAlignment="1" applyProtection="1">
      <alignment horizontal="center" vertical="center"/>
      <protection locked="0"/>
    </xf>
    <xf numFmtId="0" fontId="47" fillId="0" borderId="11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48" fillId="0" borderId="0" xfId="0" applyFont="1" applyBorder="1" applyAlignment="1">
      <alignment wrapText="1"/>
    </xf>
    <xf numFmtId="0" fontId="49" fillId="0" borderId="10" xfId="0" applyFont="1" applyFill="1" applyBorder="1" applyAlignment="1">
      <alignment horizontal="center"/>
    </xf>
    <xf numFmtId="0" fontId="45" fillId="33" borderId="32" xfId="0" applyFont="1" applyFill="1" applyBorder="1" applyAlignment="1">
      <alignment wrapText="1"/>
    </xf>
    <xf numFmtId="0" fontId="45" fillId="33" borderId="10" xfId="0" applyFont="1" applyFill="1" applyBorder="1" applyAlignment="1">
      <alignment wrapText="1"/>
    </xf>
    <xf numFmtId="0" fontId="39" fillId="0" borderId="10" xfId="0" applyFont="1" applyFill="1" applyBorder="1" applyAlignment="1">
      <alignment horizontal="center"/>
    </xf>
    <xf numFmtId="0" fontId="39" fillId="0" borderId="12" xfId="0" applyFont="1" applyFill="1" applyBorder="1" applyAlignment="1">
      <alignment horizontal="center"/>
    </xf>
    <xf numFmtId="0" fontId="22" fillId="0" borderId="0" xfId="0" applyFont="1" applyFill="1" applyBorder="1" applyAlignment="1">
      <alignment vertical="center"/>
    </xf>
    <xf numFmtId="0" fontId="19" fillId="0" borderId="0" xfId="0" applyFont="1" applyFill="1" applyAlignment="1">
      <alignment/>
    </xf>
    <xf numFmtId="0" fontId="137" fillId="0" borderId="0" xfId="0" applyFont="1" applyBorder="1" applyAlignment="1">
      <alignment wrapText="1"/>
    </xf>
    <xf numFmtId="0" fontId="138" fillId="0" borderId="0" xfId="0" applyFont="1" applyFill="1" applyAlignment="1">
      <alignment/>
    </xf>
    <xf numFmtId="0" fontId="139" fillId="0" borderId="0" xfId="0" applyFont="1" applyFill="1" applyAlignment="1">
      <alignment/>
    </xf>
    <xf numFmtId="0" fontId="140" fillId="0" borderId="14" xfId="0" applyFont="1" applyBorder="1" applyAlignment="1">
      <alignment horizontal="right" wrapText="1"/>
    </xf>
    <xf numFmtId="0" fontId="140" fillId="0" borderId="10" xfId="0" applyFont="1" applyFill="1" applyBorder="1" applyAlignment="1">
      <alignment wrapText="1"/>
    </xf>
    <xf numFmtId="0" fontId="140" fillId="0" borderId="10" xfId="0" applyFont="1" applyBorder="1" applyAlignment="1">
      <alignment wrapText="1"/>
    </xf>
    <xf numFmtId="0" fontId="140" fillId="0" borderId="0" xfId="0" applyFont="1" applyAlignment="1">
      <alignment/>
    </xf>
    <xf numFmtId="0" fontId="141" fillId="0" borderId="0" xfId="0" applyFont="1" applyFill="1" applyAlignment="1">
      <alignment/>
    </xf>
    <xf numFmtId="0" fontId="142" fillId="0" borderId="0" xfId="0" applyFont="1" applyFill="1" applyAlignment="1">
      <alignment/>
    </xf>
    <xf numFmtId="0" fontId="41" fillId="34" borderId="0" xfId="0" applyFont="1" applyFill="1" applyAlignment="1">
      <alignment/>
    </xf>
    <xf numFmtId="0" fontId="139" fillId="0" borderId="0" xfId="0" applyFont="1" applyFill="1" applyBorder="1" applyAlignment="1">
      <alignment/>
    </xf>
    <xf numFmtId="0" fontId="140" fillId="35" borderId="16" xfId="0" applyFont="1" applyFill="1" applyBorder="1" applyAlignment="1">
      <alignment wrapText="1"/>
    </xf>
    <xf numFmtId="0" fontId="139" fillId="35" borderId="12" xfId="0" applyFont="1" applyFill="1" applyBorder="1" applyAlignment="1">
      <alignment wrapText="1"/>
    </xf>
    <xf numFmtId="0" fontId="140" fillId="35" borderId="12" xfId="0" applyFont="1" applyFill="1" applyBorder="1" applyAlignment="1">
      <alignment wrapText="1"/>
    </xf>
    <xf numFmtId="0" fontId="140" fillId="0" borderId="12" xfId="0" applyFont="1" applyBorder="1" applyAlignment="1">
      <alignment horizontal="center" wrapText="1"/>
    </xf>
    <xf numFmtId="0" fontId="143" fillId="0" borderId="0" xfId="0" applyFont="1" applyBorder="1" applyAlignment="1">
      <alignment wrapText="1"/>
    </xf>
    <xf numFmtId="0" fontId="144" fillId="0" borderId="0" xfId="0" applyFont="1" applyFill="1" applyAlignment="1">
      <alignment/>
    </xf>
    <xf numFmtId="0" fontId="145" fillId="0" borderId="0" xfId="0" applyFont="1" applyFill="1" applyAlignment="1">
      <alignment/>
    </xf>
    <xf numFmtId="0" fontId="138" fillId="0" borderId="0" xfId="0" applyFont="1" applyFill="1" applyBorder="1" applyAlignment="1">
      <alignment/>
    </xf>
    <xf numFmtId="0" fontId="146" fillId="0" borderId="0" xfId="0" applyFont="1" applyFill="1" applyAlignment="1">
      <alignment/>
    </xf>
    <xf numFmtId="0" fontId="147" fillId="0" borderId="0" xfId="0" applyFont="1" applyFill="1" applyAlignment="1">
      <alignment/>
    </xf>
    <xf numFmtId="0" fontId="148" fillId="0" borderId="0" xfId="0" applyFont="1" applyBorder="1" applyAlignment="1">
      <alignment wrapText="1"/>
    </xf>
    <xf numFmtId="0" fontId="140" fillId="0" borderId="33" xfId="0" applyFont="1" applyBorder="1" applyAlignment="1">
      <alignment horizontal="center" wrapText="1"/>
    </xf>
    <xf numFmtId="0" fontId="45" fillId="0" borderId="34" xfId="0" applyFont="1" applyBorder="1" applyAlignment="1">
      <alignment wrapText="1"/>
    </xf>
    <xf numFmtId="0" fontId="140" fillId="0" borderId="34" xfId="0" applyFont="1" applyBorder="1" applyAlignment="1">
      <alignment wrapText="1"/>
    </xf>
    <xf numFmtId="0" fontId="45" fillId="0" borderId="35" xfId="0" applyFont="1" applyBorder="1" applyAlignment="1">
      <alignment wrapText="1"/>
    </xf>
    <xf numFmtId="0" fontId="5" fillId="0" borderId="11" xfId="0" applyFont="1" applyFill="1" applyBorder="1" applyAlignment="1">
      <alignment horizontal="center"/>
    </xf>
    <xf numFmtId="0" fontId="149" fillId="0" borderId="36" xfId="0" applyFont="1" applyFill="1" applyBorder="1" applyAlignment="1">
      <alignment horizontal="center"/>
    </xf>
    <xf numFmtId="0" fontId="50" fillId="0" borderId="3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/>
    </xf>
    <xf numFmtId="49" fontId="149" fillId="0" borderId="14" xfId="0" applyNumberFormat="1" applyFont="1" applyFill="1" applyBorder="1" applyAlignment="1" applyProtection="1">
      <alignment horizontal="center" vertical="center"/>
      <protection locked="0"/>
    </xf>
    <xf numFmtId="0" fontId="149" fillId="0" borderId="10" xfId="0" applyFont="1" applyFill="1" applyBorder="1" applyAlignment="1">
      <alignment/>
    </xf>
    <xf numFmtId="0" fontId="149" fillId="0" borderId="10" xfId="0" applyFont="1" applyFill="1" applyBorder="1" applyAlignment="1">
      <alignment horizontal="center"/>
    </xf>
    <xf numFmtId="0" fontId="149" fillId="0" borderId="10" xfId="0" applyFont="1" applyFill="1" applyBorder="1" applyAlignment="1">
      <alignment horizontal="center"/>
    </xf>
    <xf numFmtId="2" fontId="149" fillId="0" borderId="10" xfId="0" applyNumberFormat="1" applyFont="1" applyFill="1" applyBorder="1" applyAlignment="1">
      <alignment horizontal="center"/>
    </xf>
    <xf numFmtId="0" fontId="150" fillId="0" borderId="10" xfId="0" applyFont="1" applyFill="1" applyBorder="1" applyAlignment="1">
      <alignment horizontal="center"/>
    </xf>
    <xf numFmtId="49" fontId="149" fillId="0" borderId="10" xfId="0" applyNumberFormat="1" applyFont="1" applyFill="1" applyBorder="1" applyAlignment="1">
      <alignment horizontal="center"/>
    </xf>
    <xf numFmtId="49" fontId="149" fillId="0" borderId="15" xfId="0" applyNumberFormat="1" applyFont="1" applyFill="1" applyBorder="1" applyAlignment="1" applyProtection="1">
      <alignment horizontal="center" vertical="center"/>
      <protection locked="0"/>
    </xf>
    <xf numFmtId="0" fontId="149" fillId="0" borderId="11" xfId="0" applyFont="1" applyFill="1" applyBorder="1" applyAlignment="1">
      <alignment/>
    </xf>
    <xf numFmtId="0" fontId="149" fillId="0" borderId="11" xfId="0" applyFont="1" applyFill="1" applyBorder="1" applyAlignment="1">
      <alignment horizontal="center"/>
    </xf>
    <xf numFmtId="0" fontId="149" fillId="0" borderId="11" xfId="0" applyFont="1" applyFill="1" applyBorder="1" applyAlignment="1">
      <alignment horizontal="center"/>
    </xf>
    <xf numFmtId="2" fontId="149" fillId="0" borderId="11" xfId="0" applyNumberFormat="1" applyFont="1" applyFill="1" applyBorder="1" applyAlignment="1">
      <alignment horizontal="center"/>
    </xf>
    <xf numFmtId="0" fontId="149" fillId="0" borderId="24" xfId="0" applyFont="1" applyFill="1" applyBorder="1" applyAlignment="1">
      <alignment/>
    </xf>
    <xf numFmtId="0" fontId="149" fillId="0" borderId="24" xfId="0" applyFont="1" applyFill="1" applyBorder="1" applyAlignment="1">
      <alignment horizontal="center"/>
    </xf>
    <xf numFmtId="2" fontId="149" fillId="0" borderId="24" xfId="0" applyNumberFormat="1" applyFont="1" applyFill="1" applyBorder="1" applyAlignment="1">
      <alignment horizontal="center"/>
    </xf>
    <xf numFmtId="0" fontId="149" fillId="0" borderId="12" xfId="0" applyFont="1" applyFill="1" applyBorder="1" applyAlignment="1">
      <alignment horizontal="center"/>
    </xf>
    <xf numFmtId="49" fontId="149" fillId="0" borderId="16" xfId="0" applyNumberFormat="1" applyFont="1" applyFill="1" applyBorder="1" applyAlignment="1" applyProtection="1">
      <alignment horizontal="center" vertical="center"/>
      <protection locked="0"/>
    </xf>
    <xf numFmtId="0" fontId="149" fillId="0" borderId="12" xfId="0" applyFont="1" applyFill="1" applyBorder="1" applyAlignment="1">
      <alignment/>
    </xf>
    <xf numFmtId="0" fontId="149" fillId="0" borderId="12" xfId="0" applyFont="1" applyFill="1" applyBorder="1" applyAlignment="1">
      <alignment horizontal="center"/>
    </xf>
    <xf numFmtId="2" fontId="149" fillId="0" borderId="12" xfId="0" applyNumberFormat="1" applyFont="1" applyFill="1" applyBorder="1" applyAlignment="1">
      <alignment horizontal="center"/>
    </xf>
    <xf numFmtId="2" fontId="151" fillId="0" borderId="12" xfId="0" applyNumberFormat="1" applyFont="1" applyFill="1" applyBorder="1" applyAlignment="1">
      <alignment horizontal="center" vertical="center"/>
    </xf>
    <xf numFmtId="2" fontId="151" fillId="0" borderId="2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49" fontId="9" fillId="0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>
      <alignment horizontal="center"/>
    </xf>
    <xf numFmtId="49" fontId="149" fillId="0" borderId="16" xfId="0" applyNumberFormat="1" applyFont="1" applyFill="1" applyBorder="1" applyAlignment="1" applyProtection="1">
      <alignment horizontal="center" vertical="center"/>
      <protection locked="0"/>
    </xf>
    <xf numFmtId="1" fontId="152" fillId="0" borderId="12" xfId="0" applyNumberFormat="1" applyFont="1" applyFill="1" applyBorder="1" applyAlignment="1">
      <alignment horizontal="center"/>
    </xf>
    <xf numFmtId="49" fontId="149" fillId="0" borderId="17" xfId="0" applyNumberFormat="1" applyFont="1" applyFill="1" applyBorder="1" applyAlignment="1" applyProtection="1">
      <alignment horizontal="center" vertical="center"/>
      <protection locked="0"/>
    </xf>
    <xf numFmtId="0" fontId="149" fillId="0" borderId="13" xfId="0" applyFont="1" applyFill="1" applyBorder="1" applyAlignment="1">
      <alignment/>
    </xf>
    <xf numFmtId="0" fontId="149" fillId="0" borderId="13" xfId="0" applyFont="1" applyFill="1" applyBorder="1" applyAlignment="1">
      <alignment horizontal="center"/>
    </xf>
    <xf numFmtId="49" fontId="149" fillId="0" borderId="14" xfId="0" applyNumberFormat="1" applyFont="1" applyFill="1" applyBorder="1" applyAlignment="1" applyProtection="1">
      <alignment horizontal="center" vertical="center"/>
      <protection locked="0"/>
    </xf>
    <xf numFmtId="0" fontId="149" fillId="0" borderId="13" xfId="0" applyFont="1" applyFill="1" applyBorder="1" applyAlignment="1">
      <alignment/>
    </xf>
    <xf numFmtId="49" fontId="149" fillId="0" borderId="15" xfId="0" applyNumberFormat="1" applyFont="1" applyFill="1" applyBorder="1" applyAlignment="1" applyProtection="1">
      <alignment horizontal="center" vertical="center"/>
      <protection locked="0"/>
    </xf>
    <xf numFmtId="0" fontId="149" fillId="0" borderId="39" xfId="0" applyFont="1" applyFill="1" applyBorder="1" applyAlignment="1">
      <alignment horizontal="center"/>
    </xf>
    <xf numFmtId="0" fontId="149" fillId="0" borderId="18" xfId="0" applyFont="1" applyFill="1" applyBorder="1" applyAlignment="1">
      <alignment horizontal="center"/>
    </xf>
    <xf numFmtId="0" fontId="150" fillId="0" borderId="12" xfId="0" applyFont="1" applyFill="1" applyBorder="1" applyAlignment="1">
      <alignment horizontal="center"/>
    </xf>
    <xf numFmtId="0" fontId="149" fillId="0" borderId="10" xfId="0" applyFont="1" applyBorder="1" applyAlignment="1">
      <alignment wrapText="1"/>
    </xf>
    <xf numFmtId="0" fontId="149" fillId="0" borderId="10" xfId="0" applyFont="1" applyBorder="1" applyAlignment="1">
      <alignment horizontal="center" wrapText="1"/>
    </xf>
    <xf numFmtId="0" fontId="153" fillId="0" borderId="0" xfId="0" applyFont="1" applyFill="1" applyAlignment="1">
      <alignment/>
    </xf>
    <xf numFmtId="0" fontId="149" fillId="0" borderId="10" xfId="0" applyFont="1" applyBorder="1" applyAlignment="1">
      <alignment vertical="center" wrapText="1"/>
    </xf>
    <xf numFmtId="0" fontId="154" fillId="0" borderId="0" xfId="0" applyFont="1" applyBorder="1" applyAlignment="1">
      <alignment wrapText="1"/>
    </xf>
    <xf numFmtId="0" fontId="155" fillId="0" borderId="0" xfId="0" applyFont="1" applyFill="1" applyAlignment="1">
      <alignment/>
    </xf>
    <xf numFmtId="0" fontId="149" fillId="0" borderId="10" xfId="0" applyFont="1" applyBorder="1" applyAlignment="1">
      <alignment horizontal="center" vertical="center" wrapText="1"/>
    </xf>
    <xf numFmtId="49" fontId="149" fillId="0" borderId="24" xfId="0" applyNumberFormat="1" applyFont="1" applyFill="1" applyBorder="1" applyAlignment="1">
      <alignment horizontal="center"/>
    </xf>
    <xf numFmtId="1" fontId="149" fillId="0" borderId="10" xfId="0" applyNumberFormat="1" applyFont="1" applyFill="1" applyBorder="1" applyAlignment="1">
      <alignment horizontal="center"/>
    </xf>
    <xf numFmtId="0" fontId="149" fillId="0" borderId="34" xfId="0" applyFont="1" applyFill="1" applyBorder="1" applyAlignment="1">
      <alignment horizontal="center"/>
    </xf>
    <xf numFmtId="0" fontId="149" fillId="0" borderId="40" xfId="0" applyFont="1" applyFill="1" applyBorder="1" applyAlignment="1">
      <alignment horizontal="center"/>
    </xf>
    <xf numFmtId="0" fontId="149" fillId="0" borderId="41" xfId="0" applyFont="1" applyFill="1" applyBorder="1" applyAlignment="1">
      <alignment horizontal="center"/>
    </xf>
    <xf numFmtId="49" fontId="149" fillId="0" borderId="42" xfId="0" applyNumberFormat="1" applyFont="1" applyFill="1" applyBorder="1" applyAlignment="1" applyProtection="1">
      <alignment horizontal="center" vertical="center"/>
      <protection locked="0"/>
    </xf>
    <xf numFmtId="0" fontId="149" fillId="0" borderId="10" xfId="0" applyFont="1" applyBorder="1" applyAlignment="1">
      <alignment/>
    </xf>
    <xf numFmtId="0" fontId="149" fillId="0" borderId="24" xfId="0" applyFont="1" applyBorder="1" applyAlignment="1">
      <alignment horizontal="center" wrapText="1"/>
    </xf>
    <xf numFmtId="0" fontId="155" fillId="0" borderId="0" xfId="0" applyFont="1" applyFill="1" applyAlignment="1">
      <alignment horizontal="center"/>
    </xf>
    <xf numFmtId="0" fontId="155" fillId="0" borderId="0" xfId="0" applyFont="1" applyFill="1" applyAlignment="1">
      <alignment/>
    </xf>
    <xf numFmtId="0" fontId="149" fillId="0" borderId="10" xfId="0" applyFont="1" applyFill="1" applyBorder="1" applyAlignment="1">
      <alignment/>
    </xf>
    <xf numFmtId="0" fontId="153" fillId="0" borderId="0" xfId="0" applyFont="1" applyFill="1" applyAlignment="1">
      <alignment/>
    </xf>
    <xf numFmtId="0" fontId="155" fillId="0" borderId="0" xfId="0" applyFont="1" applyAlignment="1">
      <alignment/>
    </xf>
    <xf numFmtId="49" fontId="149" fillId="0" borderId="17" xfId="0" applyNumberFormat="1" applyFont="1" applyFill="1" applyBorder="1" applyAlignment="1" applyProtection="1">
      <alignment horizontal="center" vertical="center"/>
      <protection locked="0"/>
    </xf>
    <xf numFmtId="2" fontId="151" fillId="0" borderId="13" xfId="0" applyNumberFormat="1" applyFont="1" applyFill="1" applyBorder="1" applyAlignment="1">
      <alignment horizontal="center" vertical="center"/>
    </xf>
    <xf numFmtId="2" fontId="151" fillId="0" borderId="19" xfId="0" applyNumberFormat="1" applyFont="1" applyFill="1" applyBorder="1" applyAlignment="1">
      <alignment horizontal="center" vertical="center"/>
    </xf>
    <xf numFmtId="0" fontId="156" fillId="0" borderId="10" xfId="0" applyFont="1" applyBorder="1" applyAlignment="1">
      <alignment/>
    </xf>
    <xf numFmtId="0" fontId="149" fillId="0" borderId="0" xfId="0" applyFont="1" applyFill="1" applyAlignment="1">
      <alignment/>
    </xf>
    <xf numFmtId="0" fontId="149" fillId="0" borderId="0" xfId="0" applyFont="1" applyAlignment="1">
      <alignment/>
    </xf>
    <xf numFmtId="2" fontId="149" fillId="0" borderId="13" xfId="0" applyNumberFormat="1" applyFont="1" applyFill="1" applyBorder="1" applyAlignment="1">
      <alignment horizontal="center"/>
    </xf>
    <xf numFmtId="49" fontId="149" fillId="0" borderId="43" xfId="0" applyNumberFormat="1" applyFont="1" applyFill="1" applyBorder="1" applyAlignment="1" applyProtection="1">
      <alignment horizontal="center" vertical="center"/>
      <protection locked="0"/>
    </xf>
    <xf numFmtId="0" fontId="153" fillId="0" borderId="0" xfId="0" applyFont="1" applyAlignment="1">
      <alignment/>
    </xf>
    <xf numFmtId="0" fontId="149" fillId="0" borderId="11" xfId="0" applyFont="1" applyBorder="1" applyAlignment="1">
      <alignment wrapText="1"/>
    </xf>
    <xf numFmtId="0" fontId="149" fillId="0" borderId="11" xfId="0" applyFont="1" applyBorder="1" applyAlignment="1">
      <alignment horizontal="center" wrapText="1"/>
    </xf>
    <xf numFmtId="0" fontId="149" fillId="0" borderId="11" xfId="0" applyFont="1" applyFill="1" applyBorder="1" applyAlignment="1">
      <alignment/>
    </xf>
    <xf numFmtId="0" fontId="150" fillId="0" borderId="12" xfId="0" applyFont="1" applyFill="1" applyBorder="1" applyAlignment="1">
      <alignment/>
    </xf>
    <xf numFmtId="0" fontId="157" fillId="0" borderId="12" xfId="0" applyFont="1" applyFill="1" applyBorder="1" applyAlignment="1">
      <alignment horizontal="center"/>
    </xf>
    <xf numFmtId="2" fontId="158" fillId="0" borderId="12" xfId="0" applyNumberFormat="1" applyFont="1" applyFill="1" applyBorder="1" applyAlignment="1">
      <alignment horizontal="center"/>
    </xf>
    <xf numFmtId="0" fontId="150" fillId="0" borderId="25" xfId="0" applyFont="1" applyFill="1" applyBorder="1" applyAlignment="1">
      <alignment/>
    </xf>
    <xf numFmtId="0" fontId="150" fillId="0" borderId="25" xfId="0" applyFont="1" applyFill="1" applyBorder="1" applyAlignment="1">
      <alignment horizontal="center"/>
    </xf>
    <xf numFmtId="0" fontId="149" fillId="0" borderId="25" xfId="0" applyFont="1" applyFill="1" applyBorder="1" applyAlignment="1">
      <alignment horizontal="center"/>
    </xf>
    <xf numFmtId="2" fontId="149" fillId="0" borderId="25" xfId="0" applyNumberFormat="1" applyFont="1" applyFill="1" applyBorder="1" applyAlignment="1">
      <alignment horizontal="center"/>
    </xf>
    <xf numFmtId="0" fontId="149" fillId="0" borderId="12" xfId="0" applyFont="1" applyFill="1" applyBorder="1" applyAlignment="1">
      <alignment horizontal="left"/>
    </xf>
    <xf numFmtId="0" fontId="159" fillId="0" borderId="0" xfId="0" applyFont="1" applyFill="1" applyAlignment="1">
      <alignment/>
    </xf>
    <xf numFmtId="0" fontId="160" fillId="0" borderId="0" xfId="0" applyFont="1" applyBorder="1" applyAlignment="1">
      <alignment wrapText="1"/>
    </xf>
    <xf numFmtId="0" fontId="153" fillId="0" borderId="0" xfId="0" applyFont="1" applyFill="1" applyBorder="1" applyAlignment="1">
      <alignment/>
    </xf>
    <xf numFmtId="0" fontId="161" fillId="0" borderId="0" xfId="0" applyFont="1" applyFill="1" applyAlignment="1">
      <alignment/>
    </xf>
    <xf numFmtId="0" fontId="155" fillId="0" borderId="0" xfId="0" applyFont="1" applyFill="1" applyBorder="1" applyAlignment="1">
      <alignment/>
    </xf>
    <xf numFmtId="0" fontId="153" fillId="36" borderId="0" xfId="0" applyFont="1" applyFill="1" applyAlignment="1">
      <alignment/>
    </xf>
    <xf numFmtId="0" fontId="156" fillId="36" borderId="10" xfId="0" applyFont="1" applyFill="1" applyBorder="1" applyAlignment="1">
      <alignment/>
    </xf>
    <xf numFmtId="0" fontId="149" fillId="36" borderId="10" xfId="0" applyFont="1" applyFill="1" applyBorder="1" applyAlignment="1">
      <alignment horizontal="center"/>
    </xf>
    <xf numFmtId="0" fontId="156" fillId="0" borderId="11" xfId="0" applyFont="1" applyBorder="1" applyAlignment="1">
      <alignment/>
    </xf>
    <xf numFmtId="0" fontId="149" fillId="0" borderId="10" xfId="0" applyFont="1" applyFill="1" applyBorder="1" applyAlignment="1">
      <alignment/>
    </xf>
    <xf numFmtId="0" fontId="149" fillId="0" borderId="12" xfId="0" applyFont="1" applyFill="1" applyBorder="1" applyAlignment="1">
      <alignment/>
    </xf>
    <xf numFmtId="0" fontId="149" fillId="0" borderId="44" xfId="0" applyFont="1" applyFill="1" applyBorder="1" applyAlignment="1">
      <alignment horizontal="center"/>
    </xf>
    <xf numFmtId="49" fontId="149" fillId="0" borderId="45" xfId="0" applyNumberFormat="1" applyFont="1" applyFill="1" applyBorder="1" applyAlignment="1" applyProtection="1">
      <alignment horizontal="center" vertical="center"/>
      <protection locked="0"/>
    </xf>
    <xf numFmtId="0" fontId="149" fillId="0" borderId="13" xfId="0" applyFont="1" applyBorder="1" applyAlignment="1">
      <alignment wrapText="1"/>
    </xf>
    <xf numFmtId="0" fontId="149" fillId="0" borderId="13" xfId="0" applyFont="1" applyBorder="1" applyAlignment="1">
      <alignment horizontal="center" wrapText="1"/>
    </xf>
    <xf numFmtId="0" fontId="155" fillId="0" borderId="10" xfId="0" applyFont="1" applyFill="1" applyBorder="1" applyAlignment="1">
      <alignment horizontal="center"/>
    </xf>
    <xf numFmtId="0" fontId="162" fillId="0" borderId="0" xfId="0" applyFont="1" applyBorder="1" applyAlignment="1">
      <alignment horizontal="center" wrapText="1"/>
    </xf>
    <xf numFmtId="49" fontId="149" fillId="0" borderId="16" xfId="0" applyNumberFormat="1" applyFont="1" applyFill="1" applyBorder="1" applyAlignment="1">
      <alignment horizontal="center" vertical="center"/>
    </xf>
    <xf numFmtId="49" fontId="149" fillId="0" borderId="14" xfId="0" applyNumberFormat="1" applyFont="1" applyFill="1" applyBorder="1" applyAlignment="1">
      <alignment horizontal="center" vertical="center"/>
    </xf>
    <xf numFmtId="49" fontId="149" fillId="0" borderId="14" xfId="0" applyNumberFormat="1" applyFont="1" applyFill="1" applyBorder="1" applyAlignment="1">
      <alignment horizontal="center" vertical="center"/>
    </xf>
    <xf numFmtId="0" fontId="163" fillId="0" borderId="0" xfId="0" applyFont="1" applyBorder="1" applyAlignment="1">
      <alignment wrapText="1"/>
    </xf>
    <xf numFmtId="0" fontId="162" fillId="0" borderId="0" xfId="0" applyFont="1" applyBorder="1" applyAlignment="1">
      <alignment wrapText="1"/>
    </xf>
    <xf numFmtId="49" fontId="149" fillId="0" borderId="15" xfId="0" applyNumberFormat="1" applyFont="1" applyFill="1" applyBorder="1" applyAlignment="1">
      <alignment horizontal="center" vertical="center"/>
    </xf>
    <xf numFmtId="0" fontId="149" fillId="0" borderId="11" xfId="0" applyFont="1" applyFill="1" applyBorder="1" applyAlignment="1">
      <alignment/>
    </xf>
    <xf numFmtId="0" fontId="149" fillId="0" borderId="13" xfId="0" applyFont="1" applyFill="1" applyBorder="1" applyAlignment="1">
      <alignment/>
    </xf>
    <xf numFmtId="0" fontId="149" fillId="0" borderId="13" xfId="0" applyFont="1" applyFill="1" applyBorder="1" applyAlignment="1">
      <alignment horizontal="center"/>
    </xf>
    <xf numFmtId="49" fontId="149" fillId="0" borderId="16" xfId="0" applyNumberFormat="1" applyFont="1" applyFill="1" applyBorder="1" applyAlignment="1">
      <alignment horizontal="center" vertical="center"/>
    </xf>
    <xf numFmtId="0" fontId="149" fillId="0" borderId="12" xfId="0" applyFont="1" applyFill="1" applyBorder="1" applyAlignment="1">
      <alignment/>
    </xf>
    <xf numFmtId="49" fontId="149" fillId="0" borderId="15" xfId="0" applyNumberFormat="1" applyFont="1" applyFill="1" applyBorder="1" applyAlignment="1">
      <alignment horizontal="center" vertical="center"/>
    </xf>
    <xf numFmtId="49" fontId="149" fillId="0" borderId="17" xfId="0" applyNumberFormat="1" applyFont="1" applyFill="1" applyBorder="1" applyAlignment="1">
      <alignment horizontal="center" vertical="center"/>
    </xf>
    <xf numFmtId="0" fontId="149" fillId="0" borderId="0" xfId="0" applyFont="1" applyFill="1" applyBorder="1" applyAlignment="1">
      <alignment wrapText="1"/>
    </xf>
    <xf numFmtId="0" fontId="149" fillId="0" borderId="12" xfId="0" applyFont="1" applyFill="1" applyBorder="1" applyAlignment="1">
      <alignment horizontal="center" wrapText="1"/>
    </xf>
    <xf numFmtId="0" fontId="150" fillId="0" borderId="12" xfId="0" applyFont="1" applyBorder="1" applyAlignment="1">
      <alignment horizontal="center" wrapText="1"/>
    </xf>
    <xf numFmtId="0" fontId="149" fillId="0" borderId="0" xfId="0" applyFont="1" applyBorder="1" applyAlignment="1">
      <alignment horizontal="center" wrapText="1"/>
    </xf>
    <xf numFmtId="0" fontId="149" fillId="0" borderId="33" xfId="0" applyFont="1" applyBorder="1" applyAlignment="1">
      <alignment wrapText="1"/>
    </xf>
    <xf numFmtId="0" fontId="149" fillId="0" borderId="39" xfId="0" applyFont="1" applyBorder="1" applyAlignment="1">
      <alignment wrapText="1"/>
    </xf>
    <xf numFmtId="0" fontId="150" fillId="0" borderId="10" xfId="0" applyFont="1" applyBorder="1" applyAlignment="1">
      <alignment horizontal="center" wrapText="1"/>
    </xf>
    <xf numFmtId="0" fontId="149" fillId="0" borderId="34" xfId="0" applyFont="1" applyBorder="1" applyAlignment="1">
      <alignment wrapText="1"/>
    </xf>
    <xf numFmtId="49" fontId="149" fillId="0" borderId="28" xfId="0" applyNumberFormat="1" applyFont="1" applyFill="1" applyBorder="1" applyAlignment="1">
      <alignment horizontal="center" vertical="center"/>
    </xf>
    <xf numFmtId="0" fontId="149" fillId="0" borderId="46" xfId="0" applyFont="1" applyBorder="1" applyAlignment="1">
      <alignment wrapText="1"/>
    </xf>
    <xf numFmtId="49" fontId="149" fillId="0" borderId="27" xfId="0" applyNumberFormat="1" applyFont="1" applyFill="1" applyBorder="1" applyAlignment="1">
      <alignment horizontal="center" vertical="center"/>
    </xf>
    <xf numFmtId="0" fontId="149" fillId="0" borderId="47" xfId="0" applyFont="1" applyBorder="1" applyAlignment="1">
      <alignment wrapText="1"/>
    </xf>
    <xf numFmtId="0" fontId="149" fillId="0" borderId="48" xfId="0" applyFont="1" applyBorder="1" applyAlignment="1">
      <alignment wrapText="1"/>
    </xf>
    <xf numFmtId="0" fontId="149" fillId="0" borderId="24" xfId="0" applyFont="1" applyFill="1" applyBorder="1" applyAlignment="1">
      <alignment horizontal="left"/>
    </xf>
    <xf numFmtId="0" fontId="149" fillId="0" borderId="10" xfId="0" applyFont="1" applyFill="1" applyBorder="1" applyAlignment="1">
      <alignment horizontal="left"/>
    </xf>
    <xf numFmtId="0" fontId="149" fillId="0" borderId="11" xfId="0" applyFont="1" applyFill="1" applyBorder="1" applyAlignment="1">
      <alignment horizontal="left"/>
    </xf>
    <xf numFmtId="0" fontId="155" fillId="0" borderId="10" xfId="0" applyFont="1" applyFill="1" applyBorder="1" applyAlignment="1">
      <alignment/>
    </xf>
    <xf numFmtId="0" fontId="152" fillId="0" borderId="10" xfId="0" applyFont="1" applyFill="1" applyBorder="1" applyAlignment="1">
      <alignment horizontal="center"/>
    </xf>
    <xf numFmtId="1" fontId="155" fillId="0" borderId="10" xfId="0" applyNumberFormat="1" applyFont="1" applyFill="1" applyBorder="1" applyAlignment="1">
      <alignment horizontal="center"/>
    </xf>
    <xf numFmtId="2" fontId="155" fillId="0" borderId="10" xfId="0" applyNumberFormat="1" applyFont="1" applyFill="1" applyBorder="1" applyAlignment="1">
      <alignment horizontal="center"/>
    </xf>
    <xf numFmtId="49" fontId="152" fillId="0" borderId="49" xfId="0" applyNumberFormat="1" applyFont="1" applyFill="1" applyBorder="1" applyAlignment="1">
      <alignment horizontal="center" vertical="center"/>
    </xf>
    <xf numFmtId="0" fontId="155" fillId="0" borderId="50" xfId="0" applyFont="1" applyBorder="1" applyAlignment="1">
      <alignment horizontal="center" vertical="center" wrapText="1"/>
    </xf>
    <xf numFmtId="0" fontId="152" fillId="0" borderId="50" xfId="0" applyFont="1" applyFill="1" applyBorder="1" applyAlignment="1">
      <alignment horizontal="center"/>
    </xf>
    <xf numFmtId="0" fontId="164" fillId="0" borderId="50" xfId="0" applyFont="1" applyBorder="1" applyAlignment="1">
      <alignment horizontal="center" wrapText="1"/>
    </xf>
    <xf numFmtId="0" fontId="165" fillId="0" borderId="50" xfId="0" applyFont="1" applyBorder="1" applyAlignment="1">
      <alignment horizontal="center" wrapText="1"/>
    </xf>
    <xf numFmtId="49" fontId="152" fillId="0" borderId="14" xfId="0" applyNumberFormat="1" applyFont="1" applyFill="1" applyBorder="1" applyAlignment="1">
      <alignment horizontal="center" vertical="center"/>
    </xf>
    <xf numFmtId="0" fontId="155" fillId="0" borderId="10" xfId="0" applyFont="1" applyBorder="1" applyAlignment="1">
      <alignment horizontal="center" vertical="center" wrapText="1"/>
    </xf>
    <xf numFmtId="0" fontId="152" fillId="0" borderId="10" xfId="0" applyFont="1" applyFill="1" applyBorder="1" applyAlignment="1">
      <alignment horizontal="center"/>
    </xf>
    <xf numFmtId="0" fontId="164" fillId="0" borderId="10" xfId="0" applyFont="1" applyBorder="1" applyAlignment="1">
      <alignment horizontal="center" wrapText="1"/>
    </xf>
    <xf numFmtId="0" fontId="165" fillId="0" borderId="10" xfId="0" applyFont="1" applyBorder="1" applyAlignment="1">
      <alignment horizontal="center" wrapText="1"/>
    </xf>
    <xf numFmtId="49" fontId="152" fillId="0" borderId="16" xfId="0" applyNumberFormat="1" applyFont="1" applyFill="1" applyBorder="1" applyAlignment="1">
      <alignment horizontal="center" vertical="center"/>
    </xf>
    <xf numFmtId="0" fontId="155" fillId="0" borderId="12" xfId="0" applyFont="1" applyFill="1" applyBorder="1" applyAlignment="1">
      <alignment/>
    </xf>
    <xf numFmtId="0" fontId="155" fillId="0" borderId="12" xfId="0" applyFont="1" applyBorder="1" applyAlignment="1">
      <alignment horizontal="center" wrapText="1"/>
    </xf>
    <xf numFmtId="0" fontId="152" fillId="0" borderId="12" xfId="0" applyFont="1" applyFill="1" applyBorder="1" applyAlignment="1">
      <alignment horizontal="center"/>
    </xf>
    <xf numFmtId="0" fontId="164" fillId="0" borderId="12" xfId="0" applyFont="1" applyBorder="1" applyAlignment="1">
      <alignment horizontal="center" wrapText="1"/>
    </xf>
    <xf numFmtId="0" fontId="165" fillId="0" borderId="33" xfId="0" applyFont="1" applyBorder="1" applyAlignment="1">
      <alignment wrapText="1"/>
    </xf>
    <xf numFmtId="0" fontId="155" fillId="0" borderId="12" xfId="0" applyFont="1" applyFill="1" applyBorder="1" applyAlignment="1">
      <alignment horizontal="center"/>
    </xf>
    <xf numFmtId="0" fontId="155" fillId="0" borderId="50" xfId="0" applyFont="1" applyFill="1" applyBorder="1" applyAlignment="1">
      <alignment/>
    </xf>
    <xf numFmtId="0" fontId="155" fillId="0" borderId="40" xfId="0" applyFont="1" applyFill="1" applyBorder="1" applyAlignment="1">
      <alignment/>
    </xf>
    <xf numFmtId="49" fontId="152" fillId="0" borderId="15" xfId="0" applyNumberFormat="1" applyFont="1" applyFill="1" applyBorder="1" applyAlignment="1">
      <alignment horizontal="center" vertical="center"/>
    </xf>
    <xf numFmtId="0" fontId="155" fillId="0" borderId="11" xfId="0" applyFont="1" applyFill="1" applyBorder="1" applyAlignment="1">
      <alignment/>
    </xf>
    <xf numFmtId="0" fontId="155" fillId="0" borderId="11" xfId="0" applyFont="1" applyFill="1" applyBorder="1" applyAlignment="1">
      <alignment horizontal="center"/>
    </xf>
    <xf numFmtId="0" fontId="152" fillId="0" borderId="11" xfId="0" applyFont="1" applyFill="1" applyBorder="1" applyAlignment="1">
      <alignment horizontal="center"/>
    </xf>
    <xf numFmtId="2" fontId="155" fillId="0" borderId="11" xfId="0" applyNumberFormat="1" applyFont="1" applyFill="1" applyBorder="1" applyAlignment="1">
      <alignment horizontal="center"/>
    </xf>
    <xf numFmtId="49" fontId="152" fillId="0" borderId="14" xfId="0" applyNumberFormat="1" applyFont="1" applyFill="1" applyBorder="1" applyAlignment="1">
      <alignment horizontal="center" vertical="center"/>
    </xf>
    <xf numFmtId="49" fontId="152" fillId="0" borderId="15" xfId="0" applyNumberFormat="1" applyFont="1" applyFill="1" applyBorder="1" applyAlignment="1">
      <alignment horizontal="center" vertical="center"/>
    </xf>
    <xf numFmtId="0" fontId="152" fillId="0" borderId="11" xfId="0" applyFont="1" applyFill="1" applyBorder="1" applyAlignment="1">
      <alignment horizontal="center"/>
    </xf>
    <xf numFmtId="1" fontId="155" fillId="0" borderId="10" xfId="0" applyNumberFormat="1" applyFont="1" applyFill="1" applyBorder="1" applyAlignment="1">
      <alignment horizontal="center" vertical="center" wrapText="1"/>
    </xf>
    <xf numFmtId="1" fontId="155" fillId="0" borderId="12" xfId="0" applyNumberFormat="1" applyFont="1" applyFill="1" applyBorder="1" applyAlignment="1">
      <alignment horizontal="center" vertical="center" wrapText="1"/>
    </xf>
    <xf numFmtId="0" fontId="152" fillId="0" borderId="12" xfId="0" applyFont="1" applyFill="1" applyBorder="1" applyAlignment="1">
      <alignment horizontal="center"/>
    </xf>
    <xf numFmtId="0" fontId="166" fillId="0" borderId="0" xfId="0" applyFont="1" applyBorder="1" applyAlignment="1">
      <alignment wrapText="1"/>
    </xf>
    <xf numFmtId="49" fontId="152" fillId="0" borderId="16" xfId="0" applyNumberFormat="1" applyFont="1" applyFill="1" applyBorder="1" applyAlignment="1">
      <alignment horizontal="center" vertical="center"/>
    </xf>
    <xf numFmtId="0" fontId="167" fillId="0" borderId="12" xfId="0" applyFont="1" applyFill="1" applyBorder="1" applyAlignment="1">
      <alignment horizontal="center"/>
    </xf>
    <xf numFmtId="2" fontId="155" fillId="0" borderId="12" xfId="0" applyNumberFormat="1" applyFont="1" applyFill="1" applyBorder="1" applyAlignment="1">
      <alignment horizontal="center"/>
    </xf>
    <xf numFmtId="2" fontId="155" fillId="0" borderId="20" xfId="0" applyNumberFormat="1" applyFont="1" applyFill="1" applyBorder="1" applyAlignment="1">
      <alignment horizontal="center"/>
    </xf>
    <xf numFmtId="0" fontId="167" fillId="0" borderId="10" xfId="0" applyFont="1" applyFill="1" applyBorder="1" applyAlignment="1">
      <alignment horizontal="center"/>
    </xf>
    <xf numFmtId="0" fontId="167" fillId="0" borderId="11" xfId="0" applyFont="1" applyFill="1" applyBorder="1" applyAlignment="1">
      <alignment horizontal="center"/>
    </xf>
    <xf numFmtId="2" fontId="166" fillId="0" borderId="0" xfId="0" applyNumberFormat="1" applyFont="1" applyFill="1" applyBorder="1" applyAlignment="1">
      <alignment horizontal="left" vertical="center"/>
    </xf>
    <xf numFmtId="2" fontId="166" fillId="0" borderId="0" xfId="0" applyNumberFormat="1" applyFont="1" applyFill="1" applyBorder="1" applyAlignment="1">
      <alignment horizontal="center" vertical="center"/>
    </xf>
    <xf numFmtId="0" fontId="153" fillId="0" borderId="0" xfId="0" applyFont="1" applyFill="1" applyAlignment="1">
      <alignment horizontal="center"/>
    </xf>
    <xf numFmtId="0" fontId="166" fillId="0" borderId="0" xfId="0" applyFont="1" applyFill="1" applyBorder="1" applyAlignment="1">
      <alignment horizontal="right" vertical="center"/>
    </xf>
    <xf numFmtId="0" fontId="149" fillId="0" borderId="51" xfId="0" applyFont="1" applyFill="1" applyBorder="1" applyAlignment="1">
      <alignment/>
    </xf>
    <xf numFmtId="2" fontId="149" fillId="0" borderId="52" xfId="0" applyNumberFormat="1" applyFont="1" applyFill="1" applyBorder="1" applyAlignment="1">
      <alignment vertical="center" wrapText="1"/>
    </xf>
    <xf numFmtId="2" fontId="149" fillId="0" borderId="13" xfId="0" applyNumberFormat="1" applyFont="1" applyFill="1" applyBorder="1" applyAlignment="1">
      <alignment horizontal="center" vertical="center" wrapText="1"/>
    </xf>
    <xf numFmtId="49" fontId="149" fillId="36" borderId="14" xfId="0" applyNumberFormat="1" applyFont="1" applyFill="1" applyBorder="1" applyAlignment="1" applyProtection="1">
      <alignment horizontal="center" vertical="center"/>
      <protection locked="0"/>
    </xf>
    <xf numFmtId="49" fontId="150" fillId="0" borderId="16" xfId="0" applyNumberFormat="1" applyFont="1" applyFill="1" applyBorder="1" applyAlignment="1" applyProtection="1">
      <alignment horizontal="center" vertical="center"/>
      <protection locked="0"/>
    </xf>
    <xf numFmtId="0" fontId="155" fillId="0" borderId="14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49" fontId="150" fillId="0" borderId="14" xfId="0" applyNumberFormat="1" applyFont="1" applyFill="1" applyBorder="1" applyAlignment="1" applyProtection="1">
      <alignment horizontal="center" vertical="center"/>
      <protection locked="0"/>
    </xf>
    <xf numFmtId="0" fontId="150" fillId="0" borderId="10" xfId="0" applyFont="1" applyFill="1" applyBorder="1" applyAlignment="1">
      <alignment/>
    </xf>
    <xf numFmtId="49" fontId="150" fillId="0" borderId="16" xfId="0" applyNumberFormat="1" applyFont="1" applyFill="1" applyBorder="1" applyAlignment="1" applyProtection="1">
      <alignment horizontal="center" vertical="center"/>
      <protection locked="0"/>
    </xf>
    <xf numFmtId="49" fontId="53" fillId="0" borderId="16" xfId="0" applyNumberFormat="1" applyFont="1" applyFill="1" applyBorder="1" applyAlignment="1" applyProtection="1">
      <alignment horizontal="center" vertical="center"/>
      <protection locked="0"/>
    </xf>
    <xf numFmtId="0" fontId="53" fillId="0" borderId="12" xfId="0" applyFont="1" applyFill="1" applyBorder="1" applyAlignment="1">
      <alignment horizontal="center"/>
    </xf>
    <xf numFmtId="49" fontId="53" fillId="0" borderId="14" xfId="0" applyNumberFormat="1" applyFont="1" applyFill="1" applyBorder="1" applyAlignment="1" applyProtection="1">
      <alignment horizontal="center" vertical="center"/>
      <protection locked="0"/>
    </xf>
    <xf numFmtId="0" fontId="53" fillId="0" borderId="10" xfId="0" applyFont="1" applyFill="1" applyBorder="1" applyAlignment="1">
      <alignment horizontal="center"/>
    </xf>
    <xf numFmtId="49" fontId="53" fillId="0" borderId="53" xfId="0" applyNumberFormat="1" applyFont="1" applyFill="1" applyBorder="1" applyAlignment="1" applyProtection="1">
      <alignment horizontal="center" vertical="center"/>
      <protection locked="0"/>
    </xf>
    <xf numFmtId="0" fontId="53" fillId="0" borderId="12" xfId="0" applyFont="1" applyBorder="1" applyAlignment="1">
      <alignment horizontal="center" wrapText="1"/>
    </xf>
    <xf numFmtId="0" fontId="150" fillId="0" borderId="11" xfId="0" applyFont="1" applyFill="1" applyBorder="1" applyAlignment="1">
      <alignment/>
    </xf>
    <xf numFmtId="0" fontId="150" fillId="0" borderId="11" xfId="0" applyFont="1" applyFill="1" applyBorder="1" applyAlignment="1">
      <alignment horizontal="center"/>
    </xf>
    <xf numFmtId="0" fontId="149" fillId="0" borderId="40" xfId="0" applyFont="1" applyBorder="1" applyAlignment="1">
      <alignment wrapText="1"/>
    </xf>
    <xf numFmtId="0" fontId="149" fillId="0" borderId="54" xfId="0" applyFont="1" applyBorder="1" applyAlignment="1">
      <alignment wrapText="1"/>
    </xf>
    <xf numFmtId="0" fontId="149" fillId="0" borderId="55" xfId="0" applyFont="1" applyBorder="1" applyAlignment="1">
      <alignment wrapText="1"/>
    </xf>
    <xf numFmtId="0" fontId="165" fillId="0" borderId="56" xfId="0" applyFont="1" applyBorder="1" applyAlignment="1">
      <alignment wrapText="1"/>
    </xf>
    <xf numFmtId="0" fontId="155" fillId="0" borderId="0" xfId="0" applyFont="1" applyFill="1" applyBorder="1" applyAlignment="1">
      <alignment horizontal="center"/>
    </xf>
    <xf numFmtId="0" fontId="149" fillId="0" borderId="57" xfId="0" applyFont="1" applyFill="1" applyBorder="1" applyAlignment="1">
      <alignment/>
    </xf>
    <xf numFmtId="2" fontId="149" fillId="0" borderId="34" xfId="0" applyNumberFormat="1" applyFont="1" applyFill="1" applyBorder="1" applyAlignment="1">
      <alignment vertical="center" wrapText="1"/>
    </xf>
    <xf numFmtId="2" fontId="149" fillId="0" borderId="46" xfId="0" applyNumberFormat="1" applyFont="1" applyFill="1" applyBorder="1" applyAlignment="1">
      <alignment horizontal="center" vertical="center" wrapText="1"/>
    </xf>
    <xf numFmtId="0" fontId="149" fillId="0" borderId="58" xfId="0" applyFont="1" applyFill="1" applyBorder="1" applyAlignment="1">
      <alignment/>
    </xf>
    <xf numFmtId="0" fontId="0" fillId="0" borderId="12" xfId="0" applyFont="1" applyBorder="1" applyAlignment="1">
      <alignment vertical="center"/>
    </xf>
    <xf numFmtId="0" fontId="9" fillId="0" borderId="0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5" fillId="0" borderId="24" xfId="0" applyFont="1" applyFill="1" applyBorder="1" applyAlignment="1">
      <alignment horizontal="center"/>
    </xf>
    <xf numFmtId="0" fontId="150" fillId="0" borderId="13" xfId="0" applyFont="1" applyFill="1" applyBorder="1" applyAlignment="1">
      <alignment/>
    </xf>
    <xf numFmtId="0" fontId="150" fillId="0" borderId="13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49" fontId="150" fillId="0" borderId="43" xfId="0" applyNumberFormat="1" applyFont="1" applyFill="1" applyBorder="1" applyAlignment="1" applyProtection="1">
      <alignment horizontal="center" vertical="center"/>
      <protection locked="0"/>
    </xf>
    <xf numFmtId="0" fontId="150" fillId="0" borderId="13" xfId="0" applyFont="1" applyBorder="1" applyAlignment="1">
      <alignment horizontal="center" wrapText="1"/>
    </xf>
    <xf numFmtId="0" fontId="5" fillId="0" borderId="13" xfId="0" applyFont="1" applyFill="1" applyBorder="1" applyAlignment="1">
      <alignment horizontal="center"/>
    </xf>
    <xf numFmtId="0" fontId="150" fillId="0" borderId="25" xfId="0" applyFont="1" applyBorder="1" applyAlignment="1">
      <alignment horizontal="center" wrapText="1"/>
    </xf>
    <xf numFmtId="0" fontId="5" fillId="0" borderId="25" xfId="0" applyFont="1" applyFill="1" applyBorder="1" applyAlignment="1">
      <alignment horizontal="center"/>
    </xf>
    <xf numFmtId="0" fontId="153" fillId="0" borderId="10" xfId="0" applyFont="1" applyFill="1" applyBorder="1" applyAlignment="1">
      <alignment/>
    </xf>
    <xf numFmtId="0" fontId="153" fillId="0" borderId="10" xfId="0" applyFont="1" applyFill="1" applyBorder="1" applyAlignment="1">
      <alignment horizontal="center"/>
    </xf>
    <xf numFmtId="0" fontId="153" fillId="0" borderId="12" xfId="0" applyFont="1" applyFill="1" applyBorder="1" applyAlignment="1">
      <alignment/>
    </xf>
    <xf numFmtId="0" fontId="153" fillId="0" borderId="12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53" fillId="0" borderId="11" xfId="0" applyFont="1" applyFill="1" applyBorder="1" applyAlignment="1">
      <alignment/>
    </xf>
    <xf numFmtId="0" fontId="153" fillId="0" borderId="11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150" fillId="0" borderId="11" xfId="0" applyFont="1" applyFill="1" applyBorder="1" applyAlignment="1">
      <alignment horizontal="left"/>
    </xf>
    <xf numFmtId="0" fontId="0" fillId="0" borderId="18" xfId="0" applyFont="1" applyBorder="1" applyAlignment="1">
      <alignment vertical="center"/>
    </xf>
    <xf numFmtId="49" fontId="149" fillId="0" borderId="59" xfId="0" applyNumberFormat="1" applyFont="1" applyFill="1" applyBorder="1" applyAlignment="1" applyProtection="1">
      <alignment horizontal="center" vertical="center"/>
      <protection locked="0"/>
    </xf>
    <xf numFmtId="0" fontId="149" fillId="0" borderId="11" xfId="0" applyFont="1" applyBorder="1" applyAlignment="1">
      <alignment horizontal="left" wrapText="1"/>
    </xf>
    <xf numFmtId="0" fontId="149" fillId="0" borderId="55" xfId="0" applyFont="1" applyFill="1" applyBorder="1" applyAlignment="1">
      <alignment horizontal="center"/>
    </xf>
    <xf numFmtId="49" fontId="150" fillId="0" borderId="15" xfId="0" applyNumberFormat="1" applyFont="1" applyFill="1" applyBorder="1" applyAlignment="1" applyProtection="1">
      <alignment horizontal="center" vertical="center"/>
      <protection locked="0"/>
    </xf>
    <xf numFmtId="0" fontId="156" fillId="0" borderId="12" xfId="0" applyFont="1" applyBorder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60" xfId="0" applyFont="1" applyFill="1" applyBorder="1" applyAlignment="1">
      <alignment horizontal="left" vertical="center"/>
    </xf>
    <xf numFmtId="0" fontId="5" fillId="0" borderId="61" xfId="0" applyFont="1" applyFill="1" applyBorder="1" applyAlignment="1">
      <alignment/>
    </xf>
    <xf numFmtId="0" fontId="5" fillId="0" borderId="60" xfId="0" applyFont="1" applyFill="1" applyBorder="1" applyAlignment="1">
      <alignment/>
    </xf>
    <xf numFmtId="0" fontId="5" fillId="0" borderId="61" xfId="0" applyFont="1" applyFill="1" applyBorder="1" applyAlignment="1">
      <alignment horizontal="left" vertical="center"/>
    </xf>
    <xf numFmtId="49" fontId="149" fillId="0" borderId="62" xfId="0" applyNumberFormat="1" applyFont="1" applyFill="1" applyBorder="1" applyAlignment="1" applyProtection="1">
      <alignment horizontal="center" vertical="center"/>
      <protection locked="0"/>
    </xf>
    <xf numFmtId="0" fontId="149" fillId="0" borderId="37" xfId="0" applyFont="1" applyFill="1" applyBorder="1" applyAlignment="1">
      <alignment/>
    </xf>
    <xf numFmtId="0" fontId="149" fillId="0" borderId="37" xfId="0" applyFont="1" applyFill="1" applyBorder="1" applyAlignment="1">
      <alignment horizontal="center"/>
    </xf>
    <xf numFmtId="0" fontId="155" fillId="36" borderId="15" xfId="0" applyFont="1" applyFill="1" applyBorder="1" applyAlignment="1">
      <alignment horizontal="center" vertical="center"/>
    </xf>
    <xf numFmtId="0" fontId="155" fillId="36" borderId="11" xfId="0" applyFont="1" applyFill="1" applyBorder="1" applyAlignment="1">
      <alignment horizontal="left" vertical="center"/>
    </xf>
    <xf numFmtId="0" fontId="155" fillId="36" borderId="11" xfId="0" applyFont="1" applyFill="1" applyBorder="1" applyAlignment="1">
      <alignment horizontal="center" vertical="center"/>
    </xf>
    <xf numFmtId="0" fontId="149" fillId="0" borderId="13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5" fillId="0" borderId="12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/>
    </xf>
    <xf numFmtId="0" fontId="5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63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10" fillId="36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150" fillId="0" borderId="24" xfId="0" applyFont="1" applyFill="1" applyBorder="1" applyAlignment="1">
      <alignment/>
    </xf>
    <xf numFmtId="0" fontId="150" fillId="0" borderId="24" xfId="0" applyFont="1" applyBorder="1" applyAlignment="1">
      <alignment horizontal="center" wrapText="1"/>
    </xf>
    <xf numFmtId="0" fontId="4" fillId="0" borderId="24" xfId="0" applyFont="1" applyFill="1" applyBorder="1" applyAlignment="1">
      <alignment horizontal="left"/>
    </xf>
    <xf numFmtId="0" fontId="150" fillId="0" borderId="24" xfId="0" applyFont="1" applyFill="1" applyBorder="1" applyAlignment="1">
      <alignment horizontal="center"/>
    </xf>
    <xf numFmtId="0" fontId="150" fillId="0" borderId="11" xfId="0" applyFont="1" applyBorder="1" applyAlignment="1">
      <alignment horizontal="center" wrapText="1"/>
    </xf>
    <xf numFmtId="0" fontId="4" fillId="0" borderId="11" xfId="0" applyFont="1" applyFill="1" applyBorder="1" applyAlignment="1">
      <alignment horizontal="left"/>
    </xf>
    <xf numFmtId="0" fontId="56" fillId="0" borderId="12" xfId="0" applyFont="1" applyFill="1" applyBorder="1" applyAlignment="1">
      <alignment horizontal="left"/>
    </xf>
    <xf numFmtId="49" fontId="9" fillId="0" borderId="17" xfId="0" applyNumberFormat="1" applyFont="1" applyFill="1" applyBorder="1" applyAlignment="1" applyProtection="1">
      <alignment horizontal="center" vertical="center"/>
      <protection locked="0"/>
    </xf>
    <xf numFmtId="1" fontId="9" fillId="0" borderId="13" xfId="0" applyNumberFormat="1" applyFont="1" applyFill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9" fillId="0" borderId="50" xfId="0" applyNumberFormat="1" applyFont="1" applyFill="1" applyBorder="1" applyAlignment="1">
      <alignment horizontal="center"/>
    </xf>
    <xf numFmtId="0" fontId="168" fillId="0" borderId="12" xfId="0" applyFont="1" applyFill="1" applyBorder="1" applyAlignment="1">
      <alignment horizontal="center"/>
    </xf>
    <xf numFmtId="0" fontId="168" fillId="0" borderId="10" xfId="0" applyFont="1" applyFill="1" applyBorder="1" applyAlignment="1">
      <alignment horizontal="center"/>
    </xf>
    <xf numFmtId="2" fontId="168" fillId="0" borderId="10" xfId="0" applyNumberFormat="1" applyFont="1" applyFill="1" applyBorder="1" applyAlignment="1">
      <alignment horizontal="center"/>
    </xf>
    <xf numFmtId="2" fontId="168" fillId="0" borderId="13" xfId="0" applyNumberFormat="1" applyFont="1" applyFill="1" applyBorder="1" applyAlignment="1">
      <alignment horizontal="center"/>
    </xf>
    <xf numFmtId="0" fontId="168" fillId="0" borderId="13" xfId="0" applyFont="1" applyFill="1" applyBorder="1" applyAlignment="1">
      <alignment horizontal="center"/>
    </xf>
    <xf numFmtId="0" fontId="56" fillId="0" borderId="11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168" fillId="0" borderId="11" xfId="0" applyFont="1" applyFill="1" applyBorder="1" applyAlignment="1">
      <alignment horizontal="center"/>
    </xf>
    <xf numFmtId="2" fontId="169" fillId="0" borderId="12" xfId="0" applyNumberFormat="1" applyFont="1" applyFill="1" applyBorder="1" applyAlignment="1">
      <alignment horizontal="center"/>
    </xf>
    <xf numFmtId="2" fontId="168" fillId="0" borderId="12" xfId="0" applyNumberFormat="1" applyFont="1" applyFill="1" applyBorder="1" applyAlignment="1">
      <alignment horizontal="center"/>
    </xf>
    <xf numFmtId="2" fontId="168" fillId="0" borderId="11" xfId="0" applyNumberFormat="1" applyFont="1" applyFill="1" applyBorder="1" applyAlignment="1">
      <alignment horizontal="center"/>
    </xf>
    <xf numFmtId="0" fontId="170" fillId="0" borderId="12" xfId="0" applyFont="1" applyFill="1" applyBorder="1" applyAlignment="1">
      <alignment horizontal="center"/>
    </xf>
    <xf numFmtId="0" fontId="170" fillId="0" borderId="10" xfId="0" applyFont="1" applyFill="1" applyBorder="1" applyAlignment="1">
      <alignment horizontal="center"/>
    </xf>
    <xf numFmtId="0" fontId="170" fillId="0" borderId="11" xfId="0" applyFont="1" applyFill="1" applyBorder="1" applyAlignment="1">
      <alignment horizontal="center"/>
    </xf>
    <xf numFmtId="0" fontId="168" fillId="36" borderId="10" xfId="0" applyFont="1" applyFill="1" applyBorder="1" applyAlignment="1">
      <alignment horizontal="center"/>
    </xf>
    <xf numFmtId="0" fontId="168" fillId="0" borderId="24" xfId="0" applyFont="1" applyFill="1" applyBorder="1" applyAlignment="1">
      <alignment horizontal="center"/>
    </xf>
    <xf numFmtId="0" fontId="168" fillId="36" borderId="11" xfId="0" applyFont="1" applyFill="1" applyBorder="1" applyAlignment="1">
      <alignment horizontal="center"/>
    </xf>
    <xf numFmtId="0" fontId="171" fillId="0" borderId="64" xfId="0" applyFont="1" applyBorder="1" applyAlignment="1">
      <alignment horizontal="center"/>
    </xf>
    <xf numFmtId="2" fontId="172" fillId="0" borderId="29" xfId="0" applyNumberFormat="1" applyFont="1" applyFill="1" applyBorder="1" applyAlignment="1">
      <alignment horizontal="center" vertical="center" wrapText="1"/>
    </xf>
    <xf numFmtId="0" fontId="168" fillId="0" borderId="25" xfId="0" applyFont="1" applyFill="1" applyBorder="1" applyAlignment="1">
      <alignment horizontal="center"/>
    </xf>
    <xf numFmtId="2" fontId="169" fillId="0" borderId="10" xfId="0" applyNumberFormat="1" applyFont="1" applyFill="1" applyBorder="1" applyAlignment="1">
      <alignment horizontal="center" vertical="center"/>
    </xf>
    <xf numFmtId="2" fontId="169" fillId="0" borderId="21" xfId="0" applyNumberFormat="1" applyFont="1" applyFill="1" applyBorder="1" applyAlignment="1">
      <alignment horizontal="center" vertical="center"/>
    </xf>
    <xf numFmtId="2" fontId="169" fillId="0" borderId="11" xfId="0" applyNumberFormat="1" applyFont="1" applyFill="1" applyBorder="1" applyAlignment="1">
      <alignment horizontal="center" vertical="center"/>
    </xf>
    <xf numFmtId="2" fontId="169" fillId="0" borderId="22" xfId="0" applyNumberFormat="1" applyFont="1" applyFill="1" applyBorder="1" applyAlignment="1">
      <alignment horizontal="center" vertical="center"/>
    </xf>
    <xf numFmtId="2" fontId="169" fillId="0" borderId="12" xfId="0" applyNumberFormat="1" applyFont="1" applyFill="1" applyBorder="1" applyAlignment="1">
      <alignment horizontal="center" vertical="center"/>
    </xf>
    <xf numFmtId="2" fontId="169" fillId="0" borderId="20" xfId="0" applyNumberFormat="1" applyFont="1" applyFill="1" applyBorder="1" applyAlignment="1">
      <alignment horizontal="center" vertical="center"/>
    </xf>
    <xf numFmtId="0" fontId="168" fillId="0" borderId="10" xfId="0" applyFont="1" applyBorder="1" applyAlignment="1">
      <alignment horizontal="center" wrapText="1"/>
    </xf>
    <xf numFmtId="0" fontId="173" fillId="0" borderId="10" xfId="0" applyFont="1" applyFill="1" applyBorder="1" applyAlignment="1">
      <alignment horizontal="center"/>
    </xf>
    <xf numFmtId="0" fontId="173" fillId="0" borderId="11" xfId="0" applyFont="1" applyFill="1" applyBorder="1" applyAlignment="1">
      <alignment horizontal="center"/>
    </xf>
    <xf numFmtId="0" fontId="168" fillId="0" borderId="20" xfId="0" applyFont="1" applyFill="1" applyBorder="1" applyAlignment="1">
      <alignment horizontal="center"/>
    </xf>
    <xf numFmtId="0" fontId="168" fillId="0" borderId="21" xfId="0" applyFont="1" applyFill="1" applyBorder="1" applyAlignment="1">
      <alignment horizontal="center"/>
    </xf>
    <xf numFmtId="0" fontId="168" fillId="0" borderId="22" xfId="0" applyFont="1" applyFill="1" applyBorder="1" applyAlignment="1">
      <alignment horizontal="center"/>
    </xf>
    <xf numFmtId="0" fontId="168" fillId="0" borderId="26" xfId="0" applyFont="1" applyFill="1" applyBorder="1" applyAlignment="1">
      <alignment horizontal="center"/>
    </xf>
    <xf numFmtId="0" fontId="168" fillId="0" borderId="10" xfId="0" applyFont="1" applyBorder="1" applyAlignment="1">
      <alignment wrapText="1"/>
    </xf>
    <xf numFmtId="0" fontId="168" fillId="0" borderId="10" xfId="0" applyFont="1" applyFill="1" applyBorder="1" applyAlignment="1">
      <alignment/>
    </xf>
    <xf numFmtId="0" fontId="168" fillId="0" borderId="11" xfId="0" applyFont="1" applyFill="1" applyBorder="1" applyAlignment="1">
      <alignment/>
    </xf>
    <xf numFmtId="2" fontId="168" fillId="0" borderId="12" xfId="0" applyNumberFormat="1" applyFont="1" applyFill="1" applyBorder="1" applyAlignment="1">
      <alignment horizontal="center" vertical="center"/>
    </xf>
    <xf numFmtId="2" fontId="168" fillId="0" borderId="20" xfId="0" applyNumberFormat="1" applyFont="1" applyFill="1" applyBorder="1" applyAlignment="1">
      <alignment horizontal="center" vertical="center"/>
    </xf>
    <xf numFmtId="2" fontId="168" fillId="0" borderId="10" xfId="0" applyNumberFormat="1" applyFont="1" applyFill="1" applyBorder="1" applyAlignment="1">
      <alignment horizontal="center" vertical="center"/>
    </xf>
    <xf numFmtId="2" fontId="168" fillId="0" borderId="21" xfId="0" applyNumberFormat="1" applyFont="1" applyFill="1" applyBorder="1" applyAlignment="1">
      <alignment horizontal="center" vertical="center"/>
    </xf>
    <xf numFmtId="0" fontId="168" fillId="0" borderId="35" xfId="0" applyFont="1" applyFill="1" applyBorder="1" applyAlignment="1">
      <alignment horizontal="center"/>
    </xf>
    <xf numFmtId="0" fontId="168" fillId="0" borderId="37" xfId="0" applyFont="1" applyFill="1" applyBorder="1" applyAlignment="1">
      <alignment horizontal="center"/>
    </xf>
    <xf numFmtId="2" fontId="168" fillId="0" borderId="25" xfId="0" applyNumberFormat="1" applyFont="1" applyFill="1" applyBorder="1" applyAlignment="1">
      <alignment horizontal="center" vertical="center"/>
    </xf>
    <xf numFmtId="2" fontId="168" fillId="0" borderId="23" xfId="0" applyNumberFormat="1" applyFont="1" applyFill="1" applyBorder="1" applyAlignment="1">
      <alignment horizontal="center" vertical="center"/>
    </xf>
    <xf numFmtId="2" fontId="168" fillId="0" borderId="36" xfId="0" applyNumberFormat="1" applyFont="1" applyFill="1" applyBorder="1" applyAlignment="1">
      <alignment horizontal="center"/>
    </xf>
    <xf numFmtId="0" fontId="170" fillId="0" borderId="22" xfId="0" applyFont="1" applyFill="1" applyBorder="1" applyAlignment="1">
      <alignment horizontal="center"/>
    </xf>
    <xf numFmtId="2" fontId="174" fillId="0" borderId="12" xfId="0" applyNumberFormat="1" applyFont="1" applyFill="1" applyBorder="1" applyAlignment="1">
      <alignment horizontal="center"/>
    </xf>
    <xf numFmtId="2" fontId="174" fillId="0" borderId="11" xfId="0" applyNumberFormat="1" applyFont="1" applyFill="1" applyBorder="1" applyAlignment="1">
      <alignment horizontal="center"/>
    </xf>
    <xf numFmtId="2" fontId="168" fillId="0" borderId="11" xfId="0" applyNumberFormat="1" applyFont="1" applyFill="1" applyBorder="1" applyAlignment="1">
      <alignment horizontal="center" vertical="center"/>
    </xf>
    <xf numFmtId="2" fontId="168" fillId="0" borderId="22" xfId="0" applyNumberFormat="1" applyFont="1" applyFill="1" applyBorder="1" applyAlignment="1">
      <alignment horizontal="center" vertical="center"/>
    </xf>
    <xf numFmtId="2" fontId="168" fillId="0" borderId="18" xfId="0" applyNumberFormat="1" applyFont="1" applyFill="1" applyBorder="1" applyAlignment="1">
      <alignment horizontal="center"/>
    </xf>
    <xf numFmtId="2" fontId="174" fillId="0" borderId="18" xfId="0" applyNumberFormat="1" applyFont="1" applyFill="1" applyBorder="1" applyAlignment="1">
      <alignment horizontal="center"/>
    </xf>
    <xf numFmtId="2" fontId="168" fillId="0" borderId="18" xfId="0" applyNumberFormat="1" applyFont="1" applyFill="1" applyBorder="1" applyAlignment="1">
      <alignment horizontal="center" vertical="center"/>
    </xf>
    <xf numFmtId="0" fontId="168" fillId="0" borderId="18" xfId="0" applyFont="1" applyFill="1" applyBorder="1" applyAlignment="1">
      <alignment horizontal="center"/>
    </xf>
    <xf numFmtId="2" fontId="168" fillId="0" borderId="30" xfId="0" applyNumberFormat="1" applyFont="1" applyFill="1" applyBorder="1" applyAlignment="1">
      <alignment horizontal="center" vertical="center"/>
    </xf>
    <xf numFmtId="0" fontId="171" fillId="0" borderId="12" xfId="0" applyFont="1" applyFill="1" applyBorder="1" applyAlignment="1">
      <alignment horizontal="center"/>
    </xf>
    <xf numFmtId="0" fontId="171" fillId="0" borderId="20" xfId="0" applyFont="1" applyFill="1" applyBorder="1" applyAlignment="1">
      <alignment horizontal="center"/>
    </xf>
    <xf numFmtId="0" fontId="171" fillId="0" borderId="10" xfId="0" applyFont="1" applyFill="1" applyBorder="1" applyAlignment="1">
      <alignment horizontal="center"/>
    </xf>
    <xf numFmtId="0" fontId="171" fillId="0" borderId="21" xfId="0" applyFont="1" applyFill="1" applyBorder="1" applyAlignment="1">
      <alignment horizontal="center"/>
    </xf>
    <xf numFmtId="0" fontId="171" fillId="0" borderId="10" xfId="0" applyFont="1" applyFill="1" applyBorder="1" applyAlignment="1">
      <alignment/>
    </xf>
    <xf numFmtId="0" fontId="171" fillId="0" borderId="21" xfId="0" applyFont="1" applyFill="1" applyBorder="1" applyAlignment="1">
      <alignment/>
    </xf>
    <xf numFmtId="0" fontId="171" fillId="0" borderId="11" xfId="0" applyFont="1" applyFill="1" applyBorder="1" applyAlignment="1">
      <alignment horizontal="center"/>
    </xf>
    <xf numFmtId="0" fontId="171" fillId="0" borderId="11" xfId="0" applyFont="1" applyFill="1" applyBorder="1" applyAlignment="1">
      <alignment/>
    </xf>
    <xf numFmtId="0" fontId="171" fillId="0" borderId="22" xfId="0" applyFont="1" applyFill="1" applyBorder="1" applyAlignment="1">
      <alignment horizontal="center"/>
    </xf>
    <xf numFmtId="2" fontId="168" fillId="0" borderId="24" xfId="0" applyNumberFormat="1" applyFont="1" applyFill="1" applyBorder="1" applyAlignment="1">
      <alignment horizontal="center"/>
    </xf>
    <xf numFmtId="2" fontId="168" fillId="0" borderId="24" xfId="0" applyNumberFormat="1" applyFont="1" applyFill="1" applyBorder="1" applyAlignment="1">
      <alignment horizontal="center" vertical="center"/>
    </xf>
    <xf numFmtId="2" fontId="168" fillId="0" borderId="26" xfId="0" applyNumberFormat="1" applyFont="1" applyFill="1" applyBorder="1" applyAlignment="1">
      <alignment horizontal="center" vertical="center"/>
    </xf>
    <xf numFmtId="2" fontId="168" fillId="36" borderId="10" xfId="0" applyNumberFormat="1" applyFont="1" applyFill="1" applyBorder="1" applyAlignment="1">
      <alignment horizontal="center"/>
    </xf>
    <xf numFmtId="2" fontId="168" fillId="36" borderId="24" xfId="0" applyNumberFormat="1" applyFont="1" applyFill="1" applyBorder="1" applyAlignment="1">
      <alignment horizontal="center"/>
    </xf>
    <xf numFmtId="2" fontId="168" fillId="36" borderId="10" xfId="0" applyNumberFormat="1" applyFont="1" applyFill="1" applyBorder="1" applyAlignment="1">
      <alignment horizontal="center" vertical="center"/>
    </xf>
    <xf numFmtId="2" fontId="168" fillId="36" borderId="21" xfId="0" applyNumberFormat="1" applyFont="1" applyFill="1" applyBorder="1" applyAlignment="1">
      <alignment horizontal="center" vertical="center"/>
    </xf>
    <xf numFmtId="2" fontId="169" fillId="0" borderId="11" xfId="0" applyNumberFormat="1" applyFont="1" applyFill="1" applyBorder="1" applyAlignment="1">
      <alignment horizontal="center"/>
    </xf>
    <xf numFmtId="2" fontId="168" fillId="0" borderId="25" xfId="0" applyNumberFormat="1" applyFont="1" applyFill="1" applyBorder="1" applyAlignment="1">
      <alignment horizontal="center"/>
    </xf>
    <xf numFmtId="2" fontId="169" fillId="0" borderId="13" xfId="0" applyNumberFormat="1" applyFont="1" applyFill="1" applyBorder="1" applyAlignment="1">
      <alignment horizontal="center"/>
    </xf>
    <xf numFmtId="2" fontId="169" fillId="0" borderId="13" xfId="0" applyNumberFormat="1" applyFont="1" applyFill="1" applyBorder="1" applyAlignment="1">
      <alignment horizontal="center" vertical="center"/>
    </xf>
    <xf numFmtId="2" fontId="169" fillId="0" borderId="19" xfId="0" applyNumberFormat="1" applyFont="1" applyFill="1" applyBorder="1" applyAlignment="1">
      <alignment horizontal="center" vertical="center"/>
    </xf>
    <xf numFmtId="2" fontId="168" fillId="0" borderId="13" xfId="0" applyNumberFormat="1" applyFont="1" applyFill="1" applyBorder="1" applyAlignment="1">
      <alignment horizontal="center" vertical="center"/>
    </xf>
    <xf numFmtId="2" fontId="168" fillId="0" borderId="19" xfId="0" applyNumberFormat="1" applyFont="1" applyFill="1" applyBorder="1" applyAlignment="1">
      <alignment horizontal="center" vertical="center"/>
    </xf>
    <xf numFmtId="2" fontId="169" fillId="0" borderId="10" xfId="0" applyNumberFormat="1" applyFont="1" applyFill="1" applyBorder="1" applyAlignment="1">
      <alignment horizontal="center"/>
    </xf>
    <xf numFmtId="2" fontId="175" fillId="0" borderId="12" xfId="0" applyNumberFormat="1" applyFont="1" applyFill="1" applyBorder="1" applyAlignment="1">
      <alignment horizontal="center" vertical="center"/>
    </xf>
    <xf numFmtId="0" fontId="176" fillId="0" borderId="12" xfId="0" applyFont="1" applyFill="1" applyBorder="1" applyAlignment="1">
      <alignment horizontal="center"/>
    </xf>
    <xf numFmtId="2" fontId="175" fillId="0" borderId="20" xfId="0" applyNumberFormat="1" applyFont="1" applyFill="1" applyBorder="1" applyAlignment="1">
      <alignment horizontal="center" vertical="center"/>
    </xf>
    <xf numFmtId="0" fontId="168" fillId="0" borderId="36" xfId="0" applyFont="1" applyFill="1" applyBorder="1" applyAlignment="1">
      <alignment horizontal="center"/>
    </xf>
    <xf numFmtId="2" fontId="169" fillId="0" borderId="65" xfId="0" applyNumberFormat="1" applyFont="1" applyFill="1" applyBorder="1" applyAlignment="1">
      <alignment horizontal="center" vertical="center"/>
    </xf>
    <xf numFmtId="2" fontId="176" fillId="0" borderId="10" xfId="0" applyNumberFormat="1" applyFont="1" applyFill="1" applyBorder="1" applyAlignment="1">
      <alignment horizontal="center"/>
    </xf>
    <xf numFmtId="2" fontId="177" fillId="0" borderId="10" xfId="0" applyNumberFormat="1" applyFont="1" applyFill="1" applyBorder="1" applyAlignment="1">
      <alignment horizontal="center" vertical="center"/>
    </xf>
    <xf numFmtId="0" fontId="176" fillId="0" borderId="10" xfId="0" applyFont="1" applyFill="1" applyBorder="1" applyAlignment="1">
      <alignment horizontal="center"/>
    </xf>
    <xf numFmtId="2" fontId="177" fillId="0" borderId="21" xfId="0" applyNumberFormat="1" applyFont="1" applyFill="1" applyBorder="1" applyAlignment="1">
      <alignment horizontal="center" vertical="center"/>
    </xf>
    <xf numFmtId="2" fontId="174" fillId="0" borderId="10" xfId="0" applyNumberFormat="1" applyFont="1" applyFill="1" applyBorder="1" applyAlignment="1">
      <alignment horizontal="center"/>
    </xf>
    <xf numFmtId="2" fontId="178" fillId="0" borderId="10" xfId="0" applyNumberFormat="1" applyFont="1" applyFill="1" applyBorder="1" applyAlignment="1">
      <alignment horizontal="center" vertical="center"/>
    </xf>
    <xf numFmtId="2" fontId="178" fillId="0" borderId="21" xfId="0" applyNumberFormat="1" applyFont="1" applyFill="1" applyBorder="1" applyAlignment="1">
      <alignment horizontal="center" vertical="center"/>
    </xf>
    <xf numFmtId="0" fontId="168" fillId="0" borderId="50" xfId="0" applyFont="1" applyBorder="1" applyAlignment="1">
      <alignment horizontal="center" wrapText="1"/>
    </xf>
    <xf numFmtId="0" fontId="168" fillId="0" borderId="13" xfId="0" applyFont="1" applyBorder="1" applyAlignment="1">
      <alignment horizontal="center" wrapText="1"/>
    </xf>
    <xf numFmtId="0" fontId="168" fillId="0" borderId="11" xfId="0" applyFont="1" applyBorder="1" applyAlignment="1">
      <alignment horizontal="center" wrapText="1"/>
    </xf>
    <xf numFmtId="49" fontId="149" fillId="0" borderId="66" xfId="0" applyNumberFormat="1" applyFont="1" applyFill="1" applyBorder="1" applyAlignment="1">
      <alignment horizontal="center" vertical="center"/>
    </xf>
    <xf numFmtId="0" fontId="149" fillId="0" borderId="50" xfId="0" applyFont="1" applyFill="1" applyBorder="1" applyAlignment="1">
      <alignment/>
    </xf>
    <xf numFmtId="0" fontId="149" fillId="0" borderId="50" xfId="0" applyFont="1" applyFill="1" applyBorder="1" applyAlignment="1">
      <alignment horizontal="center"/>
    </xf>
    <xf numFmtId="0" fontId="149" fillId="0" borderId="50" xfId="0" applyFont="1" applyFill="1" applyBorder="1" applyAlignment="1">
      <alignment horizontal="left"/>
    </xf>
    <xf numFmtId="0" fontId="168" fillId="0" borderId="50" xfId="0" applyFont="1" applyFill="1" applyBorder="1" applyAlignment="1">
      <alignment horizontal="center"/>
    </xf>
    <xf numFmtId="2" fontId="149" fillId="0" borderId="50" xfId="0" applyNumberFormat="1" applyFont="1" applyFill="1" applyBorder="1" applyAlignment="1">
      <alignment horizontal="center"/>
    </xf>
    <xf numFmtId="0" fontId="149" fillId="0" borderId="18" xfId="0" applyFont="1" applyFill="1" applyBorder="1" applyAlignment="1">
      <alignment/>
    </xf>
    <xf numFmtId="0" fontId="149" fillId="0" borderId="24" xfId="0" applyFont="1" applyFill="1" applyBorder="1" applyAlignment="1">
      <alignment/>
    </xf>
    <xf numFmtId="0" fontId="179" fillId="0" borderId="18" xfId="0" applyFont="1" applyFill="1" applyBorder="1" applyAlignment="1">
      <alignment horizontal="left"/>
    </xf>
    <xf numFmtId="49" fontId="9" fillId="0" borderId="27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/>
    </xf>
    <xf numFmtId="2" fontId="180" fillId="0" borderId="18" xfId="0" applyNumberFormat="1" applyFont="1" applyFill="1" applyBorder="1" applyAlignment="1">
      <alignment horizontal="center"/>
    </xf>
    <xf numFmtId="0" fontId="179" fillId="0" borderId="10" xfId="0" applyFont="1" applyFill="1" applyBorder="1" applyAlignment="1">
      <alignment horizontal="left"/>
    </xf>
    <xf numFmtId="2" fontId="180" fillId="0" borderId="10" xfId="0" applyNumberFormat="1" applyFont="1" applyFill="1" applyBorder="1" applyAlignment="1">
      <alignment horizontal="center"/>
    </xf>
    <xf numFmtId="0" fontId="179" fillId="0" borderId="11" xfId="0" applyFont="1" applyFill="1" applyBorder="1" applyAlignment="1">
      <alignment horizontal="left"/>
    </xf>
    <xf numFmtId="0" fontId="179" fillId="0" borderId="12" xfId="0" applyFont="1" applyFill="1" applyBorder="1" applyAlignment="1">
      <alignment horizontal="left"/>
    </xf>
    <xf numFmtId="0" fontId="181" fillId="0" borderId="12" xfId="0" applyFont="1" applyFill="1" applyBorder="1" applyAlignment="1">
      <alignment horizontal="left"/>
    </xf>
    <xf numFmtId="0" fontId="181" fillId="0" borderId="10" xfId="0" applyFont="1" applyFill="1" applyBorder="1" applyAlignment="1">
      <alignment horizontal="left"/>
    </xf>
    <xf numFmtId="0" fontId="181" fillId="0" borderId="11" xfId="0" applyFont="1" applyFill="1" applyBorder="1" applyAlignment="1">
      <alignment horizontal="left"/>
    </xf>
    <xf numFmtId="0" fontId="168" fillId="0" borderId="33" xfId="0" applyFont="1" applyBorder="1" applyAlignment="1">
      <alignment horizontal="center" wrapText="1"/>
    </xf>
    <xf numFmtId="0" fontId="168" fillId="0" borderId="67" xfId="0" applyFont="1" applyBorder="1" applyAlignment="1">
      <alignment horizontal="center" wrapText="1"/>
    </xf>
    <xf numFmtId="0" fontId="168" fillId="0" borderId="0" xfId="0" applyFont="1" applyBorder="1" applyAlignment="1">
      <alignment horizontal="center" wrapText="1"/>
    </xf>
    <xf numFmtId="0" fontId="168" fillId="0" borderId="68" xfId="0" applyFont="1" applyBorder="1" applyAlignment="1">
      <alignment horizontal="center" wrapText="1"/>
    </xf>
    <xf numFmtId="2" fontId="170" fillId="0" borderId="10" xfId="0" applyNumberFormat="1" applyFont="1" applyFill="1" applyBorder="1" applyAlignment="1">
      <alignment horizontal="center"/>
    </xf>
    <xf numFmtId="2" fontId="182" fillId="0" borderId="10" xfId="0" applyNumberFormat="1" applyFont="1" applyFill="1" applyBorder="1" applyAlignment="1">
      <alignment horizontal="center" vertical="center"/>
    </xf>
    <xf numFmtId="2" fontId="182" fillId="0" borderId="21" xfId="0" applyNumberFormat="1" applyFont="1" applyFill="1" applyBorder="1" applyAlignment="1">
      <alignment horizontal="center" vertical="center"/>
    </xf>
    <xf numFmtId="2" fontId="169" fillId="0" borderId="18" xfId="0" applyNumberFormat="1" applyFont="1" applyFill="1" applyBorder="1" applyAlignment="1">
      <alignment horizontal="center" vertical="center"/>
    </xf>
    <xf numFmtId="2" fontId="169" fillId="0" borderId="30" xfId="0" applyNumberFormat="1" applyFont="1" applyFill="1" applyBorder="1" applyAlignment="1">
      <alignment horizontal="center" vertical="center"/>
    </xf>
    <xf numFmtId="0" fontId="182" fillId="0" borderId="10" xfId="0" applyFont="1" applyBorder="1" applyAlignment="1">
      <alignment horizontal="center" wrapText="1"/>
    </xf>
    <xf numFmtId="0" fontId="182" fillId="0" borderId="50" xfId="0" applyFont="1" applyBorder="1" applyAlignment="1">
      <alignment horizontal="center" wrapText="1"/>
    </xf>
    <xf numFmtId="2" fontId="182" fillId="0" borderId="50" xfId="0" applyNumberFormat="1" applyFont="1" applyFill="1" applyBorder="1" applyAlignment="1">
      <alignment horizontal="center"/>
    </xf>
    <xf numFmtId="0" fontId="170" fillId="0" borderId="50" xfId="0" applyFont="1" applyFill="1" applyBorder="1" applyAlignment="1">
      <alignment horizontal="center"/>
    </xf>
    <xf numFmtId="2" fontId="182" fillId="0" borderId="69" xfId="0" applyNumberFormat="1" applyFont="1" applyFill="1" applyBorder="1" applyAlignment="1">
      <alignment horizontal="center"/>
    </xf>
    <xf numFmtId="2" fontId="182" fillId="0" borderId="10" xfId="0" applyNumberFormat="1" applyFont="1" applyFill="1" applyBorder="1" applyAlignment="1">
      <alignment horizontal="center"/>
    </xf>
    <xf numFmtId="2" fontId="182" fillId="0" borderId="21" xfId="0" applyNumberFormat="1" applyFont="1" applyFill="1" applyBorder="1" applyAlignment="1">
      <alignment horizontal="center"/>
    </xf>
    <xf numFmtId="0" fontId="170" fillId="0" borderId="63" xfId="0" applyFont="1" applyBorder="1" applyAlignment="1">
      <alignment horizontal="center" wrapText="1"/>
    </xf>
    <xf numFmtId="0" fontId="182" fillId="0" borderId="12" xfId="0" applyFont="1" applyBorder="1" applyAlignment="1">
      <alignment horizontal="center" wrapText="1"/>
    </xf>
    <xf numFmtId="2" fontId="182" fillId="0" borderId="12" xfId="0" applyNumberFormat="1" applyFont="1" applyFill="1" applyBorder="1" applyAlignment="1">
      <alignment horizontal="center" vertical="center"/>
    </xf>
    <xf numFmtId="2" fontId="182" fillId="0" borderId="20" xfId="0" applyNumberFormat="1" applyFont="1" applyFill="1" applyBorder="1" applyAlignment="1">
      <alignment horizontal="center" vertical="center"/>
    </xf>
    <xf numFmtId="2" fontId="170" fillId="0" borderId="11" xfId="0" applyNumberFormat="1" applyFont="1" applyFill="1" applyBorder="1" applyAlignment="1">
      <alignment horizontal="center"/>
    </xf>
    <xf numFmtId="2" fontId="182" fillId="0" borderId="11" xfId="0" applyNumberFormat="1" applyFont="1" applyFill="1" applyBorder="1" applyAlignment="1">
      <alignment horizontal="center" vertical="center"/>
    </xf>
    <xf numFmtId="2" fontId="182" fillId="0" borderId="22" xfId="0" applyNumberFormat="1" applyFont="1" applyFill="1" applyBorder="1" applyAlignment="1">
      <alignment horizontal="center" vertical="center"/>
    </xf>
    <xf numFmtId="0" fontId="19" fillId="36" borderId="0" xfId="0" applyFont="1" applyFill="1" applyAlignment="1">
      <alignment/>
    </xf>
    <xf numFmtId="0" fontId="25" fillId="36" borderId="0" xfId="0" applyFont="1" applyFill="1" applyAlignment="1">
      <alignment/>
    </xf>
    <xf numFmtId="0" fontId="155" fillId="36" borderId="12" xfId="0" applyFont="1" applyFill="1" applyBorder="1" applyAlignment="1">
      <alignment horizontal="center" vertical="center"/>
    </xf>
    <xf numFmtId="0" fontId="149" fillId="36" borderId="12" xfId="0" applyFont="1" applyFill="1" applyBorder="1" applyAlignment="1">
      <alignment horizontal="left" vertical="center"/>
    </xf>
    <xf numFmtId="0" fontId="168" fillId="36" borderId="12" xfId="0" applyFont="1" applyFill="1" applyBorder="1" applyAlignment="1">
      <alignment horizontal="center" vertical="center"/>
    </xf>
    <xf numFmtId="0" fontId="149" fillId="36" borderId="11" xfId="0" applyFont="1" applyFill="1" applyBorder="1" applyAlignment="1">
      <alignment horizontal="left" vertical="center"/>
    </xf>
    <xf numFmtId="0" fontId="168" fillId="36" borderId="11" xfId="0" applyFont="1" applyFill="1" applyBorder="1" applyAlignment="1">
      <alignment horizontal="center" vertical="center"/>
    </xf>
    <xf numFmtId="2" fontId="169" fillId="0" borderId="24" xfId="0" applyNumberFormat="1" applyFont="1" applyFill="1" applyBorder="1" applyAlignment="1">
      <alignment horizontal="center" vertical="center"/>
    </xf>
    <xf numFmtId="2" fontId="169" fillId="0" borderId="26" xfId="0" applyNumberFormat="1" applyFont="1" applyFill="1" applyBorder="1" applyAlignment="1">
      <alignment horizontal="center" vertical="center"/>
    </xf>
    <xf numFmtId="0" fontId="155" fillId="0" borderId="24" xfId="0" applyFont="1" applyFill="1" applyBorder="1" applyAlignment="1">
      <alignment/>
    </xf>
    <xf numFmtId="0" fontId="155" fillId="0" borderId="24" xfId="0" applyFont="1" applyFill="1" applyBorder="1" applyAlignment="1">
      <alignment horizontal="center"/>
    </xf>
    <xf numFmtId="0" fontId="170" fillId="0" borderId="2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2" fontId="170" fillId="0" borderId="12" xfId="0" applyNumberFormat="1" applyFont="1" applyFill="1" applyBorder="1" applyAlignment="1">
      <alignment horizontal="center" vertical="center" wrapText="1"/>
    </xf>
    <xf numFmtId="2" fontId="170" fillId="0" borderId="10" xfId="0" applyNumberFormat="1" applyFont="1" applyFill="1" applyBorder="1" applyAlignment="1">
      <alignment horizontal="center" vertical="center" wrapText="1"/>
    </xf>
    <xf numFmtId="2" fontId="182" fillId="0" borderId="11" xfId="0" applyNumberFormat="1" applyFont="1" applyFill="1" applyBorder="1" applyAlignment="1">
      <alignment horizontal="center"/>
    </xf>
    <xf numFmtId="2" fontId="182" fillId="0" borderId="22" xfId="0" applyNumberFormat="1" applyFont="1" applyFill="1" applyBorder="1" applyAlignment="1">
      <alignment horizontal="center"/>
    </xf>
    <xf numFmtId="2" fontId="182" fillId="0" borderId="12" xfId="0" applyNumberFormat="1" applyFont="1" applyFill="1" applyBorder="1" applyAlignment="1">
      <alignment horizontal="center"/>
    </xf>
    <xf numFmtId="2" fontId="182" fillId="0" borderId="20" xfId="0" applyNumberFormat="1" applyFont="1" applyFill="1" applyBorder="1" applyAlignment="1">
      <alignment horizontal="center"/>
    </xf>
    <xf numFmtId="1" fontId="155" fillId="0" borderId="11" xfId="0" applyNumberFormat="1" applyFont="1" applyFill="1" applyBorder="1" applyAlignment="1">
      <alignment horizontal="center"/>
    </xf>
    <xf numFmtId="49" fontId="152" fillId="0" borderId="28" xfId="0" applyNumberFormat="1" applyFont="1" applyFill="1" applyBorder="1" applyAlignment="1">
      <alignment horizontal="center" vertical="center"/>
    </xf>
    <xf numFmtId="2" fontId="155" fillId="0" borderId="24" xfId="0" applyNumberFormat="1" applyFont="1" applyFill="1" applyBorder="1" applyAlignment="1">
      <alignment horizontal="center"/>
    </xf>
    <xf numFmtId="2" fontId="182" fillId="0" borderId="50" xfId="0" applyNumberFormat="1" applyFont="1" applyFill="1" applyBorder="1" applyAlignment="1">
      <alignment horizontal="center" vertical="center"/>
    </xf>
    <xf numFmtId="2" fontId="182" fillId="0" borderId="69" xfId="0" applyNumberFormat="1" applyFont="1" applyFill="1" applyBorder="1" applyAlignment="1">
      <alignment horizontal="center" vertical="center"/>
    </xf>
    <xf numFmtId="2" fontId="170" fillId="0" borderId="24" xfId="0" applyNumberFormat="1" applyFont="1" applyFill="1" applyBorder="1" applyAlignment="1">
      <alignment horizontal="center"/>
    </xf>
    <xf numFmtId="2" fontId="170" fillId="0" borderId="12" xfId="0" applyNumberFormat="1" applyFont="1" applyFill="1" applyBorder="1" applyAlignment="1">
      <alignment horizontal="center"/>
    </xf>
    <xf numFmtId="2" fontId="170" fillId="0" borderId="20" xfId="0" applyNumberFormat="1" applyFont="1" applyFill="1" applyBorder="1" applyAlignment="1">
      <alignment horizontal="center"/>
    </xf>
    <xf numFmtId="0" fontId="167" fillId="0" borderId="12" xfId="0" applyFont="1" applyFill="1" applyBorder="1" applyAlignment="1">
      <alignment/>
    </xf>
    <xf numFmtId="2" fontId="168" fillId="0" borderId="50" xfId="0" applyNumberFormat="1" applyFont="1" applyFill="1" applyBorder="1" applyAlignment="1">
      <alignment horizontal="center"/>
    </xf>
    <xf numFmtId="0" fontId="183" fillId="0" borderId="0" xfId="0" applyFont="1" applyFill="1" applyAlignment="1">
      <alignment/>
    </xf>
    <xf numFmtId="0" fontId="184" fillId="0" borderId="0" xfId="0" applyFont="1" applyFill="1" applyAlignment="1">
      <alignment horizontal="right" vertical="center"/>
    </xf>
    <xf numFmtId="2" fontId="185" fillId="0" borderId="19" xfId="0" applyNumberFormat="1" applyFont="1" applyFill="1" applyBorder="1" applyAlignment="1">
      <alignment horizontal="center" vertical="center" wrapText="1"/>
    </xf>
    <xf numFmtId="2" fontId="186" fillId="0" borderId="10" xfId="0" applyNumberFormat="1" applyFont="1" applyFill="1" applyBorder="1" applyAlignment="1">
      <alignment horizontal="center" vertical="center"/>
    </xf>
    <xf numFmtId="2" fontId="186" fillId="0" borderId="11" xfId="0" applyNumberFormat="1" applyFont="1" applyFill="1" applyBorder="1" applyAlignment="1">
      <alignment horizontal="center" vertical="center"/>
    </xf>
    <xf numFmtId="2" fontId="186" fillId="0" borderId="12" xfId="0" applyNumberFormat="1" applyFont="1" applyFill="1" applyBorder="1" applyAlignment="1">
      <alignment horizontal="center" vertical="center"/>
    </xf>
    <xf numFmtId="2" fontId="186" fillId="0" borderId="13" xfId="0" applyNumberFormat="1" applyFont="1" applyFill="1" applyBorder="1" applyAlignment="1">
      <alignment horizontal="center" vertical="center"/>
    </xf>
    <xf numFmtId="0" fontId="183" fillId="0" borderId="13" xfId="0" applyFont="1" applyFill="1" applyBorder="1" applyAlignment="1">
      <alignment horizontal="center"/>
    </xf>
    <xf numFmtId="0" fontId="183" fillId="0" borderId="12" xfId="0" applyFont="1" applyFill="1" applyBorder="1" applyAlignment="1">
      <alignment horizontal="center"/>
    </xf>
    <xf numFmtId="0" fontId="183" fillId="0" borderId="11" xfId="0" applyFont="1" applyFill="1" applyBorder="1" applyAlignment="1">
      <alignment horizontal="center"/>
    </xf>
    <xf numFmtId="2" fontId="186" fillId="0" borderId="25" xfId="0" applyNumberFormat="1" applyFont="1" applyFill="1" applyBorder="1" applyAlignment="1">
      <alignment horizontal="center" vertical="center"/>
    </xf>
    <xf numFmtId="2" fontId="186" fillId="0" borderId="18" xfId="0" applyNumberFormat="1" applyFont="1" applyFill="1" applyBorder="1" applyAlignment="1">
      <alignment horizontal="center" vertical="center"/>
    </xf>
    <xf numFmtId="0" fontId="183" fillId="0" borderId="10" xfId="0" applyFont="1" applyFill="1" applyBorder="1" applyAlignment="1">
      <alignment horizontal="center"/>
    </xf>
    <xf numFmtId="2" fontId="187" fillId="0" borderId="24" xfId="0" applyNumberFormat="1" applyFont="1" applyFill="1" applyBorder="1" applyAlignment="1">
      <alignment horizontal="center" vertical="center"/>
    </xf>
    <xf numFmtId="2" fontId="183" fillId="0" borderId="12" xfId="0" applyNumberFormat="1" applyFont="1" applyFill="1" applyBorder="1" applyAlignment="1">
      <alignment horizontal="center"/>
    </xf>
    <xf numFmtId="2" fontId="183" fillId="0" borderId="10" xfId="0" applyNumberFormat="1" applyFont="1" applyFill="1" applyBorder="1" applyAlignment="1">
      <alignment horizontal="center"/>
    </xf>
    <xf numFmtId="2" fontId="183" fillId="0" borderId="13" xfId="0" applyNumberFormat="1" applyFont="1" applyFill="1" applyBorder="1" applyAlignment="1">
      <alignment horizontal="center"/>
    </xf>
    <xf numFmtId="2" fontId="183" fillId="0" borderId="12" xfId="0" applyNumberFormat="1" applyFont="1" applyFill="1" applyBorder="1" applyAlignment="1">
      <alignment horizontal="center"/>
    </xf>
    <xf numFmtId="2" fontId="183" fillId="0" borderId="10" xfId="0" applyNumberFormat="1" applyFont="1" applyFill="1" applyBorder="1" applyAlignment="1">
      <alignment horizontal="center"/>
    </xf>
    <xf numFmtId="2" fontId="183" fillId="0" borderId="25" xfId="0" applyNumberFormat="1" applyFont="1" applyFill="1" applyBorder="1" applyAlignment="1">
      <alignment horizontal="center"/>
    </xf>
    <xf numFmtId="0" fontId="188" fillId="33" borderId="70" xfId="0" applyFont="1" applyFill="1" applyBorder="1" applyAlignment="1">
      <alignment wrapText="1"/>
    </xf>
    <xf numFmtId="0" fontId="189" fillId="0" borderId="20" xfId="0" applyFont="1" applyBorder="1" applyAlignment="1">
      <alignment horizontal="center" wrapText="1"/>
    </xf>
    <xf numFmtId="0" fontId="188" fillId="0" borderId="21" xfId="0" applyFont="1" applyBorder="1" applyAlignment="1">
      <alignment horizontal="center" wrapText="1"/>
    </xf>
    <xf numFmtId="0" fontId="189" fillId="0" borderId="21" xfId="0" applyFont="1" applyBorder="1" applyAlignment="1">
      <alignment horizontal="center" wrapText="1"/>
    </xf>
    <xf numFmtId="0" fontId="188" fillId="0" borderId="23" xfId="0" applyFont="1" applyBorder="1" applyAlignment="1">
      <alignment horizontal="center" wrapText="1"/>
    </xf>
    <xf numFmtId="2" fontId="190" fillId="0" borderId="71" xfId="0" applyNumberFormat="1" applyFont="1" applyFill="1" applyBorder="1" applyAlignment="1">
      <alignment horizontal="center"/>
    </xf>
    <xf numFmtId="2" fontId="190" fillId="0" borderId="72" xfId="0" applyNumberFormat="1" applyFont="1" applyFill="1" applyBorder="1" applyAlignment="1">
      <alignment horizontal="center" vertical="center"/>
    </xf>
    <xf numFmtId="0" fontId="190" fillId="0" borderId="71" xfId="0" applyFont="1" applyBorder="1" applyAlignment="1">
      <alignment horizontal="left" vertical="center"/>
    </xf>
    <xf numFmtId="2" fontId="190" fillId="0" borderId="71" xfId="0" applyNumberFormat="1" applyFont="1" applyFill="1" applyBorder="1" applyAlignment="1">
      <alignment horizontal="center" vertical="center"/>
    </xf>
    <xf numFmtId="0" fontId="190" fillId="0" borderId="72" xfId="0" applyFont="1" applyFill="1" applyBorder="1" applyAlignment="1">
      <alignment horizontal="left" vertical="center"/>
    </xf>
    <xf numFmtId="0" fontId="190" fillId="0" borderId="71" xfId="0" applyFont="1" applyFill="1" applyBorder="1" applyAlignment="1">
      <alignment horizontal="left"/>
    </xf>
    <xf numFmtId="0" fontId="10" fillId="0" borderId="36" xfId="0" applyFont="1" applyBorder="1" applyAlignment="1">
      <alignment horizontal="center"/>
    </xf>
    <xf numFmtId="2" fontId="9" fillId="0" borderId="25" xfId="0" applyNumberFormat="1" applyFont="1" applyFill="1" applyBorder="1" applyAlignment="1">
      <alignment horizontal="center" vertical="center" wrapText="1"/>
    </xf>
    <xf numFmtId="2" fontId="9" fillId="0" borderId="23" xfId="0" applyNumberFormat="1" applyFont="1" applyFill="1" applyBorder="1" applyAlignment="1">
      <alignment horizontal="center" vertical="center" wrapText="1"/>
    </xf>
    <xf numFmtId="0" fontId="155" fillId="36" borderId="10" xfId="0" applyFont="1" applyFill="1" applyBorder="1" applyAlignment="1">
      <alignment horizontal="center" vertical="center"/>
    </xf>
    <xf numFmtId="0" fontId="155" fillId="36" borderId="12" xfId="0" applyFont="1" applyFill="1" applyBorder="1" applyAlignment="1">
      <alignment horizontal="center" vertical="center"/>
    </xf>
    <xf numFmtId="0" fontId="167" fillId="0" borderId="12" xfId="0" applyFont="1" applyFill="1" applyBorder="1" applyAlignment="1">
      <alignment horizontal="left"/>
    </xf>
    <xf numFmtId="0" fontId="155" fillId="0" borderId="10" xfId="0" applyFont="1" applyFill="1" applyBorder="1" applyAlignment="1">
      <alignment horizontal="left"/>
    </xf>
    <xf numFmtId="0" fontId="155" fillId="0" borderId="13" xfId="0" applyFont="1" applyFill="1" applyBorder="1" applyAlignment="1">
      <alignment/>
    </xf>
    <xf numFmtId="0" fontId="155" fillId="0" borderId="13" xfId="0" applyFont="1" applyFill="1" applyBorder="1" applyAlignment="1">
      <alignment horizontal="center"/>
    </xf>
    <xf numFmtId="0" fontId="170" fillId="0" borderId="13" xfId="0" applyFont="1" applyFill="1" applyBorder="1" applyAlignment="1">
      <alignment horizontal="center"/>
    </xf>
    <xf numFmtId="2" fontId="182" fillId="0" borderId="13" xfId="0" applyNumberFormat="1" applyFont="1" applyFill="1" applyBorder="1" applyAlignment="1">
      <alignment horizontal="center" vertical="center"/>
    </xf>
    <xf numFmtId="0" fontId="155" fillId="0" borderId="31" xfId="0" applyFont="1" applyFill="1" applyBorder="1" applyAlignment="1">
      <alignment/>
    </xf>
    <xf numFmtId="0" fontId="149" fillId="0" borderId="31" xfId="0" applyFont="1" applyFill="1" applyBorder="1" applyAlignment="1">
      <alignment/>
    </xf>
    <xf numFmtId="0" fontId="155" fillId="0" borderId="31" xfId="0" applyFont="1" applyFill="1" applyBorder="1" applyAlignment="1">
      <alignment horizontal="center"/>
    </xf>
    <xf numFmtId="0" fontId="152" fillId="0" borderId="31" xfId="0" applyFont="1" applyFill="1" applyBorder="1" applyAlignment="1">
      <alignment/>
    </xf>
    <xf numFmtId="0" fontId="170" fillId="0" borderId="31" xfId="0" applyFont="1" applyFill="1" applyBorder="1" applyAlignment="1">
      <alignment horizontal="center"/>
    </xf>
    <xf numFmtId="2" fontId="182" fillId="0" borderId="31" xfId="0" applyNumberFormat="1" applyFont="1" applyFill="1" applyBorder="1" applyAlignment="1">
      <alignment horizontal="center" vertical="center"/>
    </xf>
    <xf numFmtId="2" fontId="155" fillId="0" borderId="12" xfId="0" applyNumberFormat="1" applyFont="1" applyFill="1" applyBorder="1" applyAlignment="1">
      <alignment horizontal="left"/>
    </xf>
    <xf numFmtId="2" fontId="155" fillId="0" borderId="11" xfId="0" applyNumberFormat="1" applyFont="1" applyFill="1" applyBorder="1" applyAlignment="1">
      <alignment horizontal="left"/>
    </xf>
    <xf numFmtId="0" fontId="167" fillId="0" borderId="11" xfId="0" applyFont="1" applyFill="1" applyBorder="1" applyAlignment="1">
      <alignment/>
    </xf>
    <xf numFmtId="0" fontId="179" fillId="36" borderId="12" xfId="0" applyFont="1" applyFill="1" applyBorder="1" applyAlignment="1">
      <alignment horizontal="center" vertical="center"/>
    </xf>
    <xf numFmtId="0" fontId="191" fillId="36" borderId="12" xfId="0" applyFont="1" applyFill="1" applyBorder="1" applyAlignment="1">
      <alignment horizontal="left" vertical="center"/>
    </xf>
    <xf numFmtId="0" fontId="155" fillId="36" borderId="12" xfId="0" applyFont="1" applyFill="1" applyBorder="1" applyAlignment="1">
      <alignment horizontal="left" vertical="center"/>
    </xf>
    <xf numFmtId="0" fontId="155" fillId="36" borderId="10" xfId="0" applyFont="1" applyFill="1" applyBorder="1" applyAlignment="1">
      <alignment horizontal="left" vertical="center"/>
    </xf>
    <xf numFmtId="0" fontId="170" fillId="36" borderId="12" xfId="0" applyFont="1" applyFill="1" applyBorder="1" applyAlignment="1">
      <alignment horizontal="center" vertical="center"/>
    </xf>
    <xf numFmtId="0" fontId="155" fillId="36" borderId="11" xfId="0" applyFont="1" applyFill="1" applyBorder="1" applyAlignment="1">
      <alignment horizontal="center" vertical="center"/>
    </xf>
    <xf numFmtId="0" fontId="155" fillId="36" borderId="11" xfId="0" applyFont="1" applyFill="1" applyBorder="1" applyAlignment="1">
      <alignment horizontal="left" vertical="center"/>
    </xf>
    <xf numFmtId="0" fontId="191" fillId="36" borderId="11" xfId="0" applyFont="1" applyFill="1" applyBorder="1" applyAlignment="1">
      <alignment horizontal="left" vertical="center"/>
    </xf>
    <xf numFmtId="0" fontId="170" fillId="36" borderId="11" xfId="0" applyFont="1" applyFill="1" applyBorder="1" applyAlignment="1">
      <alignment horizontal="center" vertical="center"/>
    </xf>
    <xf numFmtId="0" fontId="19" fillId="36" borderId="10" xfId="0" applyFont="1" applyFill="1" applyBorder="1" applyAlignment="1">
      <alignment/>
    </xf>
    <xf numFmtId="0" fontId="19" fillId="36" borderId="12" xfId="0" applyFont="1" applyFill="1" applyBorder="1" applyAlignment="1">
      <alignment/>
    </xf>
    <xf numFmtId="0" fontId="179" fillId="36" borderId="11" xfId="0" applyFont="1" applyFill="1" applyBorder="1" applyAlignment="1">
      <alignment horizontal="center" vertical="center"/>
    </xf>
    <xf numFmtId="0" fontId="149" fillId="36" borderId="10" xfId="0" applyFont="1" applyFill="1" applyBorder="1" applyAlignment="1">
      <alignment horizontal="left" vertical="center"/>
    </xf>
    <xf numFmtId="0" fontId="155" fillId="36" borderId="31" xfId="0" applyFont="1" applyFill="1" applyBorder="1" applyAlignment="1">
      <alignment horizontal="center" vertical="center"/>
    </xf>
    <xf numFmtId="0" fontId="155" fillId="36" borderId="31" xfId="0" applyFont="1" applyFill="1" applyBorder="1" applyAlignment="1">
      <alignment horizontal="left" vertical="center"/>
    </xf>
    <xf numFmtId="0" fontId="19" fillId="36" borderId="31" xfId="0" applyFont="1" applyFill="1" applyBorder="1" applyAlignment="1">
      <alignment/>
    </xf>
    <xf numFmtId="0" fontId="155" fillId="36" borderId="50" xfId="0" applyFont="1" applyFill="1" applyBorder="1" applyAlignment="1">
      <alignment horizontal="center" vertical="center"/>
    </xf>
    <xf numFmtId="0" fontId="179" fillId="36" borderId="50" xfId="0" applyFont="1" applyFill="1" applyBorder="1" applyAlignment="1">
      <alignment horizontal="left" vertical="center"/>
    </xf>
    <xf numFmtId="0" fontId="19" fillId="36" borderId="50" xfId="0" applyFont="1" applyFill="1" applyBorder="1" applyAlignment="1">
      <alignment/>
    </xf>
    <xf numFmtId="0" fontId="179" fillId="36" borderId="11" xfId="0" applyFont="1" applyFill="1" applyBorder="1" applyAlignment="1">
      <alignment horizontal="left" vertical="center"/>
    </xf>
    <xf numFmtId="0" fontId="19" fillId="36" borderId="11" xfId="0" applyFont="1" applyFill="1" applyBorder="1" applyAlignment="1">
      <alignment/>
    </xf>
    <xf numFmtId="0" fontId="150" fillId="36" borderId="12" xfId="0" applyFont="1" applyFill="1" applyBorder="1" applyAlignment="1">
      <alignment horizontal="center" vertical="center"/>
    </xf>
    <xf numFmtId="0" fontId="150" fillId="36" borderId="11" xfId="0" applyFont="1" applyFill="1" applyBorder="1" applyAlignment="1">
      <alignment horizontal="center" vertical="center"/>
    </xf>
    <xf numFmtId="0" fontId="155" fillId="36" borderId="36" xfId="0" applyFont="1" applyFill="1" applyBorder="1" applyAlignment="1">
      <alignment horizontal="center" vertical="center"/>
    </xf>
    <xf numFmtId="0" fontId="155" fillId="36" borderId="36" xfId="0" applyFont="1" applyFill="1" applyBorder="1" applyAlignment="1">
      <alignment horizontal="left" vertical="center"/>
    </xf>
    <xf numFmtId="0" fontId="150" fillId="36" borderId="36" xfId="0" applyFont="1" applyFill="1" applyBorder="1" applyAlignment="1">
      <alignment horizontal="center" vertical="center"/>
    </xf>
    <xf numFmtId="0" fontId="19" fillId="0" borderId="60" xfId="0" applyFont="1" applyFill="1" applyBorder="1" applyAlignment="1">
      <alignment/>
    </xf>
    <xf numFmtId="0" fontId="19" fillId="0" borderId="72" xfId="0" applyFont="1" applyFill="1" applyBorder="1" applyAlignment="1">
      <alignment/>
    </xf>
    <xf numFmtId="49" fontId="150" fillId="0" borderId="28" xfId="0" applyNumberFormat="1" applyFont="1" applyFill="1" applyBorder="1" applyAlignment="1" applyProtection="1">
      <alignment horizontal="center" vertical="center"/>
      <protection locked="0"/>
    </xf>
    <xf numFmtId="49" fontId="150" fillId="0" borderId="17" xfId="0" applyNumberFormat="1" applyFont="1" applyFill="1" applyBorder="1" applyAlignment="1" applyProtection="1">
      <alignment horizontal="center" vertical="center"/>
      <protection locked="0"/>
    </xf>
    <xf numFmtId="49" fontId="150" fillId="0" borderId="29" xfId="0" applyNumberFormat="1" applyFont="1" applyFill="1" applyBorder="1" applyAlignment="1" applyProtection="1">
      <alignment horizontal="center" vertical="center"/>
      <protection locked="0"/>
    </xf>
    <xf numFmtId="49" fontId="9" fillId="0" borderId="14" xfId="0" applyNumberFormat="1" applyFont="1" applyFill="1" applyBorder="1" applyAlignment="1">
      <alignment horizontal="center" vertical="center"/>
    </xf>
    <xf numFmtId="2" fontId="168" fillId="0" borderId="22" xfId="0" applyNumberFormat="1" applyFont="1" applyFill="1" applyBorder="1" applyAlignment="1">
      <alignment horizontal="center"/>
    </xf>
    <xf numFmtId="0" fontId="155" fillId="36" borderId="16" xfId="0" applyFont="1" applyFill="1" applyBorder="1" applyAlignment="1">
      <alignment horizontal="center" vertical="center"/>
    </xf>
    <xf numFmtId="0" fontId="155" fillId="0" borderId="16" xfId="0" applyFont="1" applyFill="1" applyBorder="1" applyAlignment="1">
      <alignment/>
    </xf>
    <xf numFmtId="0" fontId="155" fillId="0" borderId="15" xfId="0" applyFont="1" applyFill="1" applyBorder="1" applyAlignment="1">
      <alignment/>
    </xf>
    <xf numFmtId="0" fontId="155" fillId="0" borderId="17" xfId="0" applyFont="1" applyFill="1" applyBorder="1" applyAlignment="1">
      <alignment/>
    </xf>
    <xf numFmtId="2" fontId="182" fillId="0" borderId="19" xfId="0" applyNumberFormat="1" applyFont="1" applyFill="1" applyBorder="1" applyAlignment="1">
      <alignment horizontal="center" vertical="center"/>
    </xf>
    <xf numFmtId="0" fontId="155" fillId="0" borderId="73" xfId="0" applyFont="1" applyFill="1" applyBorder="1" applyAlignment="1">
      <alignment/>
    </xf>
    <xf numFmtId="2" fontId="182" fillId="0" borderId="74" xfId="0" applyNumberFormat="1" applyFont="1" applyFill="1" applyBorder="1" applyAlignment="1">
      <alignment horizontal="center" vertical="center"/>
    </xf>
    <xf numFmtId="0" fontId="155" fillId="36" borderId="16" xfId="0" applyFont="1" applyFill="1" applyBorder="1" applyAlignment="1">
      <alignment horizontal="center" vertical="center"/>
    </xf>
    <xf numFmtId="0" fontId="155" fillId="36" borderId="14" xfId="0" applyFont="1" applyFill="1" applyBorder="1" applyAlignment="1">
      <alignment horizontal="center" vertical="center"/>
    </xf>
    <xf numFmtId="0" fontId="155" fillId="36" borderId="15" xfId="0" applyFont="1" applyFill="1" applyBorder="1" applyAlignment="1">
      <alignment horizontal="center" vertical="center"/>
    </xf>
    <xf numFmtId="0" fontId="155" fillId="36" borderId="73" xfId="0" applyFont="1" applyFill="1" applyBorder="1" applyAlignment="1">
      <alignment horizontal="center" vertical="center"/>
    </xf>
    <xf numFmtId="0" fontId="155" fillId="36" borderId="49" xfId="0" applyFont="1" applyFill="1" applyBorder="1" applyAlignment="1">
      <alignment horizontal="center" vertical="center"/>
    </xf>
    <xf numFmtId="0" fontId="155" fillId="36" borderId="64" xfId="0" applyFont="1" applyFill="1" applyBorder="1" applyAlignment="1">
      <alignment horizontal="center" vertical="center"/>
    </xf>
    <xf numFmtId="0" fontId="170" fillId="36" borderId="65" xfId="0" applyFont="1" applyFill="1" applyBorder="1" applyAlignment="1">
      <alignment horizontal="center" vertical="center"/>
    </xf>
    <xf numFmtId="0" fontId="170" fillId="36" borderId="20" xfId="0" applyFont="1" applyFill="1" applyBorder="1" applyAlignment="1">
      <alignment horizontal="center" vertical="center"/>
    </xf>
    <xf numFmtId="0" fontId="170" fillId="36" borderId="22" xfId="0" applyFont="1" applyFill="1" applyBorder="1" applyAlignment="1">
      <alignment horizontal="center" vertical="center"/>
    </xf>
    <xf numFmtId="171" fontId="168" fillId="36" borderId="36" xfId="60" applyNumberFormat="1" applyFont="1" applyFill="1" applyBorder="1" applyAlignment="1" applyProtection="1">
      <alignment horizontal="center"/>
      <protection hidden="1"/>
    </xf>
    <xf numFmtId="0" fontId="9" fillId="0" borderId="36" xfId="0" applyFont="1" applyFill="1" applyBorder="1" applyAlignment="1">
      <alignment horizontal="left"/>
    </xf>
    <xf numFmtId="0" fontId="150" fillId="37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/>
    </xf>
    <xf numFmtId="2" fontId="59" fillId="0" borderId="10" xfId="0" applyNumberFormat="1" applyFont="1" applyFill="1" applyBorder="1" applyAlignment="1">
      <alignment horizontal="center" vertical="center"/>
    </xf>
    <xf numFmtId="2" fontId="59" fillId="0" borderId="21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/>
    </xf>
    <xf numFmtId="2" fontId="59" fillId="0" borderId="12" xfId="0" applyNumberFormat="1" applyFont="1" applyFill="1" applyBorder="1" applyAlignment="1">
      <alignment horizontal="center" vertical="center"/>
    </xf>
    <xf numFmtId="2" fontId="59" fillId="0" borderId="20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/>
    </xf>
    <xf numFmtId="2" fontId="59" fillId="0" borderId="11" xfId="0" applyNumberFormat="1" applyFont="1" applyFill="1" applyBorder="1" applyAlignment="1">
      <alignment horizontal="center" vertical="center"/>
    </xf>
    <xf numFmtId="2" fontId="59" fillId="0" borderId="22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10" fillId="36" borderId="22" xfId="0" applyFont="1" applyFill="1" applyBorder="1" applyAlignment="1">
      <alignment horizontal="center" vertical="center"/>
    </xf>
    <xf numFmtId="0" fontId="155" fillId="38" borderId="75" xfId="0" applyFont="1" applyFill="1" applyBorder="1" applyAlignment="1">
      <alignment horizontal="center" vertical="center"/>
    </xf>
    <xf numFmtId="0" fontId="155" fillId="38" borderId="32" xfId="0" applyFont="1" applyFill="1" applyBorder="1" applyAlignment="1">
      <alignment horizontal="center" vertical="center"/>
    </xf>
    <xf numFmtId="0" fontId="155" fillId="38" borderId="70" xfId="0" applyFont="1" applyFill="1" applyBorder="1" applyAlignment="1">
      <alignment horizontal="center" vertical="center"/>
    </xf>
    <xf numFmtId="0" fontId="155" fillId="38" borderId="75" xfId="0" applyFont="1" applyFill="1" applyBorder="1" applyAlignment="1">
      <alignment horizontal="center" vertical="center"/>
    </xf>
    <xf numFmtId="0" fontId="155" fillId="38" borderId="32" xfId="0" applyFont="1" applyFill="1" applyBorder="1" applyAlignment="1">
      <alignment horizontal="center" vertical="center"/>
    </xf>
    <xf numFmtId="0" fontId="155" fillId="38" borderId="70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153" fillId="0" borderId="0" xfId="0" applyFont="1" applyFill="1" applyAlignment="1">
      <alignment horizontal="center"/>
    </xf>
    <xf numFmtId="2" fontId="166" fillId="0" borderId="0" xfId="0" applyNumberFormat="1" applyFont="1" applyFill="1" applyBorder="1" applyAlignment="1">
      <alignment horizontal="center" vertical="center"/>
    </xf>
    <xf numFmtId="0" fontId="192" fillId="0" borderId="0" xfId="0" applyFont="1" applyFill="1" applyAlignment="1">
      <alignment horizontal="center" vertical="center"/>
    </xf>
    <xf numFmtId="2" fontId="5" fillId="0" borderId="36" xfId="0" applyNumberFormat="1" applyFont="1" applyFill="1" applyBorder="1" applyAlignment="1">
      <alignment horizontal="center" vertical="center" wrapText="1"/>
    </xf>
    <xf numFmtId="0" fontId="1" fillId="0" borderId="76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70" xfId="0" applyFont="1" applyFill="1" applyBorder="1" applyAlignment="1">
      <alignment horizontal="center"/>
    </xf>
    <xf numFmtId="0" fontId="155" fillId="38" borderId="60" xfId="0" applyFont="1" applyFill="1" applyBorder="1" applyAlignment="1">
      <alignment horizontal="center" vertical="center"/>
    </xf>
    <xf numFmtId="0" fontId="155" fillId="38" borderId="37" xfId="0" applyFont="1" applyFill="1" applyBorder="1" applyAlignment="1">
      <alignment horizontal="center" vertical="center"/>
    </xf>
    <xf numFmtId="0" fontId="155" fillId="38" borderId="72" xfId="0" applyFont="1" applyFill="1" applyBorder="1" applyAlignment="1">
      <alignment horizontal="center" vertical="center"/>
    </xf>
    <xf numFmtId="2" fontId="5" fillId="0" borderId="52" xfId="0" applyNumberFormat="1" applyFont="1" applyFill="1" applyBorder="1" applyAlignment="1">
      <alignment horizontal="center" vertical="center" wrapText="1"/>
    </xf>
    <xf numFmtId="2" fontId="5" fillId="0" borderId="71" xfId="0" applyNumberFormat="1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155" fillId="38" borderId="78" xfId="0" applyFont="1" applyFill="1" applyBorder="1" applyAlignment="1">
      <alignment horizontal="center" vertical="center"/>
    </xf>
    <xf numFmtId="0" fontId="155" fillId="38" borderId="79" xfId="0" applyFont="1" applyFill="1" applyBorder="1" applyAlignment="1">
      <alignment horizontal="center" vertical="center"/>
    </xf>
    <xf numFmtId="0" fontId="155" fillId="38" borderId="8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1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" fillId="0" borderId="76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/>
    </xf>
    <xf numFmtId="0" fontId="45" fillId="33" borderId="51" xfId="0" applyFont="1" applyFill="1" applyBorder="1" applyAlignment="1">
      <alignment horizontal="center" wrapText="1"/>
    </xf>
    <xf numFmtId="0" fontId="45" fillId="33" borderId="32" xfId="0" applyFont="1" applyFill="1" applyBorder="1" applyAlignment="1">
      <alignment horizontal="center" wrapText="1"/>
    </xf>
    <xf numFmtId="2" fontId="5" fillId="0" borderId="64" xfId="0" applyNumberFormat="1" applyFont="1" applyFill="1" applyBorder="1" applyAlignment="1">
      <alignment horizontal="center" vertical="center" wrapText="1"/>
    </xf>
    <xf numFmtId="2" fontId="5" fillId="0" borderId="65" xfId="0" applyNumberFormat="1" applyFont="1" applyFill="1" applyBorder="1" applyAlignment="1">
      <alignment horizontal="center" vertical="center" wrapText="1"/>
    </xf>
    <xf numFmtId="0" fontId="10" fillId="39" borderId="58" xfId="0" applyFont="1" applyFill="1" applyBorder="1" applyAlignment="1">
      <alignment horizontal="center" vertical="center"/>
    </xf>
    <xf numFmtId="0" fontId="10" fillId="39" borderId="81" xfId="0" applyFont="1" applyFill="1" applyBorder="1" applyAlignment="1">
      <alignment horizontal="center" vertical="center"/>
    </xf>
    <xf numFmtId="0" fontId="10" fillId="39" borderId="82" xfId="0" applyFont="1" applyFill="1" applyBorder="1" applyAlignment="1">
      <alignment horizontal="center" vertical="center"/>
    </xf>
    <xf numFmtId="0" fontId="10" fillId="39" borderId="58" xfId="0" applyFont="1" applyFill="1" applyBorder="1" applyAlignment="1">
      <alignment horizontal="center" vertical="center"/>
    </xf>
    <xf numFmtId="0" fontId="10" fillId="39" borderId="81" xfId="0" applyFont="1" applyFill="1" applyBorder="1" applyAlignment="1">
      <alignment horizontal="center" vertical="center"/>
    </xf>
    <xf numFmtId="0" fontId="10" fillId="39" borderId="82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/>
    </xf>
    <xf numFmtId="0" fontId="5" fillId="0" borderId="81" xfId="0" applyFont="1" applyFill="1" applyBorder="1" applyAlignment="1">
      <alignment horizontal="center"/>
    </xf>
    <xf numFmtId="0" fontId="5" fillId="0" borderId="82" xfId="0" applyFont="1" applyFill="1" applyBorder="1" applyAlignment="1">
      <alignment horizontal="center"/>
    </xf>
    <xf numFmtId="0" fontId="10" fillId="39" borderId="61" xfId="0" applyFont="1" applyFill="1" applyBorder="1" applyAlignment="1">
      <alignment horizontal="center" vertical="center"/>
    </xf>
    <xf numFmtId="0" fontId="10" fillId="39" borderId="38" xfId="0" applyFont="1" applyFill="1" applyBorder="1" applyAlignment="1">
      <alignment horizontal="center" vertical="center"/>
    </xf>
    <xf numFmtId="0" fontId="10" fillId="39" borderId="71" xfId="0" applyFont="1" applyFill="1" applyBorder="1" applyAlignment="1">
      <alignment horizontal="center" vertical="center"/>
    </xf>
    <xf numFmtId="0" fontId="10" fillId="39" borderId="14" xfId="0" applyFont="1" applyFill="1" applyBorder="1" applyAlignment="1">
      <alignment horizontal="center" vertical="center"/>
    </xf>
    <xf numFmtId="0" fontId="10" fillId="39" borderId="10" xfId="0" applyFont="1" applyFill="1" applyBorder="1" applyAlignment="1">
      <alignment horizontal="center" vertical="center"/>
    </xf>
    <xf numFmtId="0" fontId="10" fillId="39" borderId="21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 wrapText="1"/>
    </xf>
    <xf numFmtId="0" fontId="5" fillId="0" borderId="83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1</xdr:row>
      <xdr:rowOff>19050</xdr:rowOff>
    </xdr:from>
    <xdr:to>
      <xdr:col>3</xdr:col>
      <xdr:colOff>57150</xdr:colOff>
      <xdr:row>5</xdr:row>
      <xdr:rowOff>57150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23825"/>
          <a:ext cx="1562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2"/>
  <sheetViews>
    <sheetView tabSelected="1" workbookViewId="0" topLeftCell="A8">
      <pane ySplit="720" topLeftCell="A75" activePane="bottomLeft" state="split"/>
      <selection pane="topLeft" activeCell="A243" sqref="A243"/>
      <selection pane="bottomLeft" activeCell="J82" sqref="J82"/>
    </sheetView>
  </sheetViews>
  <sheetFormatPr defaultColWidth="9.140625" defaultRowHeight="12.75"/>
  <cols>
    <col min="1" max="1" width="10.140625" style="166" customWidth="1"/>
    <col min="2" max="2" width="4.28125" style="166" customWidth="1"/>
    <col min="3" max="3" width="28.57421875" style="166" customWidth="1"/>
    <col min="4" max="4" width="9.7109375" style="166" customWidth="1"/>
    <col min="5" max="5" width="8.7109375" style="166" customWidth="1"/>
    <col min="6" max="6" width="9.8515625" style="167" customWidth="1"/>
    <col min="7" max="7" width="8.57421875" style="168" hidden="1" customWidth="1"/>
    <col min="8" max="8" width="12.140625" style="168" customWidth="1"/>
    <col min="9" max="9" width="12.8515625" style="168" customWidth="1"/>
    <col min="10" max="10" width="13.8515625" style="166" customWidth="1"/>
    <col min="11" max="11" width="10.140625" style="166" hidden="1" customWidth="1"/>
    <col min="12" max="12" width="15.8515625" style="166" customWidth="1"/>
    <col min="13" max="13" width="9.57421875" style="168" hidden="1" customWidth="1"/>
    <col min="14" max="14" width="9.57421875" style="166" customWidth="1"/>
    <col min="15" max="15" width="30.57421875" style="166" customWidth="1"/>
    <col min="16" max="16384" width="9.140625" style="166" customWidth="1"/>
  </cols>
  <sheetData>
    <row r="1" spans="4:16" ht="14.25" customHeight="1">
      <c r="D1" s="842" t="s">
        <v>394</v>
      </c>
      <c r="E1" s="842"/>
      <c r="F1" s="842"/>
      <c r="G1" s="842"/>
      <c r="H1" s="842"/>
      <c r="I1" s="842"/>
      <c r="J1" s="842"/>
      <c r="K1" s="169"/>
      <c r="L1" s="441" t="s">
        <v>542</v>
      </c>
      <c r="M1" s="442"/>
      <c r="N1" s="442"/>
      <c r="O1" s="174"/>
      <c r="P1" s="166">
        <v>1</v>
      </c>
    </row>
    <row r="2" spans="1:16" ht="12.75" customHeight="1" thickBot="1">
      <c r="A2" s="254" t="s">
        <v>543</v>
      </c>
      <c r="B2" s="253" t="s">
        <v>397</v>
      </c>
      <c r="C2" s="253"/>
      <c r="D2" s="842"/>
      <c r="E2" s="842"/>
      <c r="F2" s="842"/>
      <c r="G2" s="842"/>
      <c r="H2" s="842"/>
      <c r="I2" s="842"/>
      <c r="J2" s="842"/>
      <c r="K2" s="169"/>
      <c r="L2" s="840" t="s">
        <v>445</v>
      </c>
      <c r="M2" s="840"/>
      <c r="N2" s="840"/>
      <c r="O2" s="244"/>
      <c r="P2" s="166">
        <v>2</v>
      </c>
    </row>
    <row r="3" spans="1:16" ht="12.75" customHeight="1">
      <c r="A3" s="503" t="s">
        <v>679</v>
      </c>
      <c r="B3" s="742">
        <v>24</v>
      </c>
      <c r="C3" s="503" t="s">
        <v>9</v>
      </c>
      <c r="D3" s="739">
        <v>25.5</v>
      </c>
      <c r="E3" s="503" t="s">
        <v>69</v>
      </c>
      <c r="F3" s="737">
        <v>23.5</v>
      </c>
      <c r="G3" s="274"/>
      <c r="H3" s="274"/>
      <c r="I3" s="505" t="s">
        <v>415</v>
      </c>
      <c r="J3" s="740">
        <v>26</v>
      </c>
      <c r="K3" s="170"/>
      <c r="L3" s="841" t="s">
        <v>444</v>
      </c>
      <c r="M3" s="841"/>
      <c r="N3" s="841"/>
      <c r="O3" s="174"/>
      <c r="P3" s="166">
        <v>3</v>
      </c>
    </row>
    <row r="4" spans="1:16" ht="12.75" customHeight="1" thickBot="1">
      <c r="A4" s="789"/>
      <c r="B4" s="790"/>
      <c r="C4" s="504" t="s">
        <v>789</v>
      </c>
      <c r="D4" s="741">
        <v>24.95</v>
      </c>
      <c r="E4" s="502" t="s">
        <v>80</v>
      </c>
      <c r="F4" s="738">
        <v>25.3</v>
      </c>
      <c r="G4" s="273"/>
      <c r="H4" s="273"/>
      <c r="I4" s="502" t="s">
        <v>555</v>
      </c>
      <c r="J4" s="738">
        <v>26</v>
      </c>
      <c r="K4" s="28"/>
      <c r="L4" s="841" t="s">
        <v>443</v>
      </c>
      <c r="M4" s="841"/>
      <c r="N4" s="841"/>
      <c r="O4" s="174"/>
      <c r="P4" s="166">
        <v>4</v>
      </c>
    </row>
    <row r="5" spans="3:16" ht="0.75" customHeight="1">
      <c r="C5" s="171"/>
      <c r="E5" s="244" t="s">
        <v>349</v>
      </c>
      <c r="F5" s="172"/>
      <c r="G5" s="173">
        <v>8</v>
      </c>
      <c r="H5" s="173"/>
      <c r="I5" s="173"/>
      <c r="L5" s="316"/>
      <c r="M5" s="443"/>
      <c r="N5" s="316"/>
      <c r="O5" s="174"/>
      <c r="P5" s="166">
        <v>5</v>
      </c>
    </row>
    <row r="6" spans="2:17" ht="13.5" thickBot="1">
      <c r="B6" s="199" t="s">
        <v>398</v>
      </c>
      <c r="C6" s="170"/>
      <c r="D6" s="170"/>
      <c r="L6" s="316"/>
      <c r="M6" s="443"/>
      <c r="N6" s="444" t="s">
        <v>392</v>
      </c>
      <c r="O6" s="243"/>
      <c r="P6" s="166">
        <v>6</v>
      </c>
      <c r="Q6" s="243"/>
    </row>
    <row r="7" spans="2:16" ht="12.75" customHeight="1" thickBot="1">
      <c r="B7" s="854" t="s">
        <v>0</v>
      </c>
      <c r="C7" s="838" t="s">
        <v>1</v>
      </c>
      <c r="D7" s="836" t="s">
        <v>2</v>
      </c>
      <c r="E7" s="844" t="s">
        <v>3</v>
      </c>
      <c r="F7" s="836" t="s">
        <v>4</v>
      </c>
      <c r="G7" s="445" t="s">
        <v>366</v>
      </c>
      <c r="H7" s="468"/>
      <c r="I7" s="471"/>
      <c r="J7" s="846" t="s">
        <v>366</v>
      </c>
      <c r="K7" s="847"/>
      <c r="L7" s="847"/>
      <c r="M7" s="847"/>
      <c r="N7" s="848"/>
      <c r="P7" s="166">
        <v>7</v>
      </c>
    </row>
    <row r="8" spans="2:16" ht="12.75" customHeight="1">
      <c r="B8" s="855"/>
      <c r="C8" s="839"/>
      <c r="D8" s="837"/>
      <c r="E8" s="845"/>
      <c r="F8" s="837"/>
      <c r="G8" s="446"/>
      <c r="H8" s="469"/>
      <c r="I8" s="564" t="s">
        <v>544</v>
      </c>
      <c r="J8" s="743" t="s">
        <v>673</v>
      </c>
      <c r="K8" s="843" t="s">
        <v>672</v>
      </c>
      <c r="L8" s="843"/>
      <c r="M8" s="852" t="s">
        <v>671</v>
      </c>
      <c r="N8" s="853"/>
      <c r="O8" s="236"/>
      <c r="P8" s="166">
        <v>8</v>
      </c>
    </row>
    <row r="9" spans="2:16" ht="13.5" thickBot="1">
      <c r="B9" s="855"/>
      <c r="C9" s="839"/>
      <c r="D9" s="837"/>
      <c r="E9" s="845"/>
      <c r="F9" s="837"/>
      <c r="G9" s="447" t="s">
        <v>344</v>
      </c>
      <c r="H9" s="470"/>
      <c r="I9" s="565" t="s">
        <v>544</v>
      </c>
      <c r="J9" s="744" t="s">
        <v>345</v>
      </c>
      <c r="K9" s="744" t="s">
        <v>344</v>
      </c>
      <c r="L9" s="744" t="s">
        <v>345</v>
      </c>
      <c r="M9" s="744" t="s">
        <v>344</v>
      </c>
      <c r="N9" s="745" t="s">
        <v>345</v>
      </c>
      <c r="P9" s="166">
        <v>9</v>
      </c>
    </row>
    <row r="10" spans="2:16" ht="13.5" thickBot="1">
      <c r="B10" s="833" t="s">
        <v>5</v>
      </c>
      <c r="C10" s="834"/>
      <c r="D10" s="834"/>
      <c r="E10" s="834"/>
      <c r="F10" s="834"/>
      <c r="G10" s="834"/>
      <c r="H10" s="834"/>
      <c r="I10" s="834"/>
      <c r="J10" s="834"/>
      <c r="K10" s="834"/>
      <c r="L10" s="834"/>
      <c r="M10" s="834"/>
      <c r="N10" s="835"/>
      <c r="P10" s="166">
        <v>10</v>
      </c>
    </row>
    <row r="11" spans="2:18" s="316" customFormat="1" ht="15">
      <c r="B11" s="452" t="s">
        <v>6</v>
      </c>
      <c r="C11" s="453" t="s">
        <v>7</v>
      </c>
      <c r="D11" s="280" t="s">
        <v>11</v>
      </c>
      <c r="E11" s="519" t="s">
        <v>9</v>
      </c>
      <c r="F11" s="280" t="s">
        <v>12</v>
      </c>
      <c r="G11" s="277" t="s">
        <v>132</v>
      </c>
      <c r="H11" s="813" t="s">
        <v>852</v>
      </c>
      <c r="I11" s="812">
        <v>2.1</v>
      </c>
      <c r="J11" s="591">
        <f>I11*D3</f>
        <v>53.550000000000004</v>
      </c>
      <c r="K11" s="549" t="s">
        <v>132</v>
      </c>
      <c r="L11" s="585">
        <f>J11+0.4</f>
        <v>53.95</v>
      </c>
      <c r="M11" s="548" t="s">
        <v>132</v>
      </c>
      <c r="N11" s="586">
        <f>L11+0.5</f>
        <v>54.45</v>
      </c>
      <c r="O11" s="318"/>
      <c r="P11" s="166">
        <v>11</v>
      </c>
      <c r="R11" s="356"/>
    </row>
    <row r="12" spans="2:18" s="316" customFormat="1" ht="15">
      <c r="B12" s="454" t="s">
        <v>10</v>
      </c>
      <c r="C12" s="453" t="s">
        <v>7</v>
      </c>
      <c r="D12" s="280" t="s">
        <v>21</v>
      </c>
      <c r="E12" s="519" t="s">
        <v>9</v>
      </c>
      <c r="F12" s="280" t="s">
        <v>414</v>
      </c>
      <c r="G12" s="277" t="s">
        <v>132</v>
      </c>
      <c r="H12" s="473" t="s">
        <v>852</v>
      </c>
      <c r="I12" s="548">
        <v>5</v>
      </c>
      <c r="J12" s="549">
        <f>I12*D3</f>
        <v>127.5</v>
      </c>
      <c r="K12" s="549" t="s">
        <v>132</v>
      </c>
      <c r="L12" s="585">
        <f>J12+0.4</f>
        <v>127.9</v>
      </c>
      <c r="M12" s="548" t="s">
        <v>132</v>
      </c>
      <c r="N12" s="586">
        <f>L12+0.5</f>
        <v>128.4</v>
      </c>
      <c r="O12" s="318"/>
      <c r="P12" s="166">
        <v>12</v>
      </c>
      <c r="R12" s="356"/>
    </row>
    <row r="13" spans="2:16" s="316" customFormat="1" ht="15">
      <c r="B13" s="452" t="s">
        <v>13</v>
      </c>
      <c r="C13" s="453" t="s">
        <v>14</v>
      </c>
      <c r="D13" s="280" t="s">
        <v>11</v>
      </c>
      <c r="E13" s="519" t="s">
        <v>9</v>
      </c>
      <c r="F13" s="280" t="s">
        <v>374</v>
      </c>
      <c r="G13" s="277" t="s">
        <v>132</v>
      </c>
      <c r="H13" s="472" t="s">
        <v>650</v>
      </c>
      <c r="I13" s="548">
        <v>3.65</v>
      </c>
      <c r="J13" s="549">
        <f>I13*D3</f>
        <v>93.075</v>
      </c>
      <c r="K13" s="549" t="s">
        <v>132</v>
      </c>
      <c r="L13" s="585">
        <f>J13+0.4</f>
        <v>93.47500000000001</v>
      </c>
      <c r="M13" s="548" t="s">
        <v>132</v>
      </c>
      <c r="N13" s="586">
        <f>L13+0.5</f>
        <v>93.97500000000001</v>
      </c>
      <c r="O13" s="318"/>
      <c r="P13" s="166">
        <v>13</v>
      </c>
    </row>
    <row r="14" spans="2:16" s="316" customFormat="1" ht="15">
      <c r="B14" s="454" t="s">
        <v>15</v>
      </c>
      <c r="C14" s="453" t="s">
        <v>18</v>
      </c>
      <c r="D14" s="280" t="s">
        <v>11</v>
      </c>
      <c r="E14" s="519" t="s">
        <v>9</v>
      </c>
      <c r="F14" s="280" t="s">
        <v>12</v>
      </c>
      <c r="G14" s="277" t="s">
        <v>132</v>
      </c>
      <c r="H14" s="472" t="s">
        <v>651</v>
      </c>
      <c r="I14" s="548">
        <v>1.7</v>
      </c>
      <c r="J14" s="549">
        <f>I14*D3</f>
        <v>43.35</v>
      </c>
      <c r="K14" s="549" t="s">
        <v>132</v>
      </c>
      <c r="L14" s="585">
        <f>J14+0.4</f>
        <v>43.75</v>
      </c>
      <c r="M14" s="548"/>
      <c r="N14" s="586">
        <f>L14+0.5</f>
        <v>44.25</v>
      </c>
      <c r="O14" s="318"/>
      <c r="P14" s="166">
        <v>14</v>
      </c>
    </row>
    <row r="15" spans="2:16" s="316" customFormat="1" ht="15">
      <c r="B15" s="452" t="s">
        <v>17</v>
      </c>
      <c r="C15" s="453" t="s">
        <v>18</v>
      </c>
      <c r="D15" s="280" t="s">
        <v>21</v>
      </c>
      <c r="E15" s="519" t="s">
        <v>9</v>
      </c>
      <c r="F15" s="280" t="s">
        <v>22</v>
      </c>
      <c r="G15" s="277" t="s">
        <v>132</v>
      </c>
      <c r="H15" s="277"/>
      <c r="I15" s="548">
        <v>4.43</v>
      </c>
      <c r="J15" s="549">
        <f>I15*D3</f>
        <v>112.96499999999999</v>
      </c>
      <c r="K15" s="549" t="s">
        <v>132</v>
      </c>
      <c r="L15" s="585">
        <f>J15+0.4</f>
        <v>113.365</v>
      </c>
      <c r="M15" s="548" t="s">
        <v>132</v>
      </c>
      <c r="N15" s="586">
        <f>L15+0.5</f>
        <v>113.865</v>
      </c>
      <c r="O15" s="318"/>
      <c r="P15" s="166">
        <v>15</v>
      </c>
    </row>
    <row r="16" spans="2:16" s="354" customFormat="1" ht="15" customHeight="1">
      <c r="B16" s="454" t="s">
        <v>19</v>
      </c>
      <c r="C16" s="453" t="s">
        <v>18</v>
      </c>
      <c r="D16" s="280" t="s">
        <v>417</v>
      </c>
      <c r="E16" s="519" t="s">
        <v>9</v>
      </c>
      <c r="F16" s="280" t="s">
        <v>457</v>
      </c>
      <c r="G16" s="277"/>
      <c r="H16" s="277"/>
      <c r="I16" s="277"/>
      <c r="J16" s="549">
        <f>I16*D3</f>
        <v>0</v>
      </c>
      <c r="K16" s="549"/>
      <c r="L16" s="585">
        <f>J16+2</f>
        <v>2</v>
      </c>
      <c r="M16" s="548"/>
      <c r="N16" s="586">
        <f>L16+1</f>
        <v>3</v>
      </c>
      <c r="O16" s="355"/>
      <c r="P16" s="166">
        <v>16</v>
      </c>
    </row>
    <row r="17" spans="2:16" s="354" customFormat="1" ht="15">
      <c r="B17" s="452" t="s">
        <v>20</v>
      </c>
      <c r="C17" s="453" t="s">
        <v>24</v>
      </c>
      <c r="D17" s="280" t="s">
        <v>11</v>
      </c>
      <c r="E17" s="519" t="s">
        <v>9</v>
      </c>
      <c r="F17" s="280" t="s">
        <v>12</v>
      </c>
      <c r="G17" s="277" t="s">
        <v>132</v>
      </c>
      <c r="H17" s="475" t="s">
        <v>652</v>
      </c>
      <c r="I17" s="548">
        <v>2.63</v>
      </c>
      <c r="J17" s="549">
        <f>I17*D3</f>
        <v>67.065</v>
      </c>
      <c r="K17" s="549" t="s">
        <v>132</v>
      </c>
      <c r="L17" s="585">
        <f aca="true" t="shared" si="0" ref="L17:L28">J17+0.4</f>
        <v>67.465</v>
      </c>
      <c r="M17" s="548" t="s">
        <v>132</v>
      </c>
      <c r="N17" s="586">
        <f>L17+0.5</f>
        <v>67.965</v>
      </c>
      <c r="O17" s="355"/>
      <c r="P17" s="166">
        <v>17</v>
      </c>
    </row>
    <row r="18" spans="2:16" s="329" customFormat="1" ht="16.5" thickBot="1">
      <c r="B18" s="498" t="s">
        <v>23</v>
      </c>
      <c r="C18" s="493" t="s">
        <v>605</v>
      </c>
      <c r="D18" s="462" t="s">
        <v>606</v>
      </c>
      <c r="E18" s="520" t="s">
        <v>9</v>
      </c>
      <c r="F18" s="462" t="s">
        <v>127</v>
      </c>
      <c r="G18" s="425"/>
      <c r="H18" s="494" t="s">
        <v>653</v>
      </c>
      <c r="I18" s="554">
        <v>0.43</v>
      </c>
      <c r="J18" s="560">
        <f>I18*D3</f>
        <v>10.965</v>
      </c>
      <c r="K18" s="560"/>
      <c r="L18" s="560">
        <f t="shared" si="0"/>
        <v>11.365</v>
      </c>
      <c r="M18" s="560"/>
      <c r="N18" s="592">
        <f>L18+0.5</f>
        <v>11.865</v>
      </c>
      <c r="O18" s="370"/>
      <c r="P18" s="166">
        <v>18</v>
      </c>
    </row>
    <row r="19" spans="2:17" s="357" customFormat="1" ht="15.75" thickTop="1">
      <c r="B19" s="454" t="s">
        <v>97</v>
      </c>
      <c r="C19" s="346" t="s">
        <v>39</v>
      </c>
      <c r="D19" s="313" t="s">
        <v>40</v>
      </c>
      <c r="E19" s="300" t="s">
        <v>29</v>
      </c>
      <c r="F19" s="313" t="s">
        <v>41</v>
      </c>
      <c r="G19" s="293">
        <v>1.38</v>
      </c>
      <c r="H19" s="472" t="s">
        <v>654</v>
      </c>
      <c r="I19" s="547">
        <v>1.55</v>
      </c>
      <c r="J19" s="556">
        <f>I19*D4</f>
        <v>38.6725</v>
      </c>
      <c r="K19" s="593">
        <v>1.41</v>
      </c>
      <c r="L19" s="583">
        <f t="shared" si="0"/>
        <v>39.0725</v>
      </c>
      <c r="M19" s="547" t="s">
        <v>132</v>
      </c>
      <c r="N19" s="584">
        <f>L19+0.5</f>
        <v>39.5725</v>
      </c>
      <c r="O19" s="355"/>
      <c r="P19" s="166">
        <v>19</v>
      </c>
      <c r="Q19" s="354"/>
    </row>
    <row r="20" spans="2:17" s="357" customFormat="1" ht="14.25" customHeight="1" thickBot="1">
      <c r="B20" s="498" t="s">
        <v>101</v>
      </c>
      <c r="C20" s="461" t="s">
        <v>39</v>
      </c>
      <c r="D20" s="462" t="s">
        <v>43</v>
      </c>
      <c r="E20" s="302" t="s">
        <v>29</v>
      </c>
      <c r="F20" s="462" t="s">
        <v>44</v>
      </c>
      <c r="G20" s="284">
        <v>5.23</v>
      </c>
      <c r="H20" s="284"/>
      <c r="I20" s="554">
        <v>6.8</v>
      </c>
      <c r="J20" s="557">
        <f>I20*D4</f>
        <v>169.66</v>
      </c>
      <c r="K20" s="594">
        <v>2.41</v>
      </c>
      <c r="L20" s="595">
        <f t="shared" si="0"/>
        <v>170.06</v>
      </c>
      <c r="M20" s="554" t="s">
        <v>132</v>
      </c>
      <c r="N20" s="596">
        <f>L20+0.5</f>
        <v>170.56</v>
      </c>
      <c r="O20" s="355"/>
      <c r="P20" s="166">
        <v>20</v>
      </c>
      <c r="Q20" s="354"/>
    </row>
    <row r="21" spans="2:17" s="214" customFormat="1" ht="16.5" hidden="1" thickBot="1" thickTop="1">
      <c r="B21" s="455" t="s">
        <v>45</v>
      </c>
      <c r="C21" s="346" t="s">
        <v>39</v>
      </c>
      <c r="D21" s="456" t="s">
        <v>11</v>
      </c>
      <c r="E21" s="300" t="s">
        <v>29</v>
      </c>
      <c r="F21" s="456" t="s">
        <v>458</v>
      </c>
      <c r="G21" s="209">
        <v>0.66</v>
      </c>
      <c r="H21" s="209"/>
      <c r="I21" s="209"/>
      <c r="J21" s="597">
        <f aca="true" t="shared" si="1" ref="J21:J26">I21*I5</f>
        <v>0</v>
      </c>
      <c r="K21" s="598">
        <v>3.41</v>
      </c>
      <c r="L21" s="599">
        <f t="shared" si="0"/>
        <v>0.4</v>
      </c>
      <c r="M21" s="600" t="s">
        <v>132</v>
      </c>
      <c r="N21" s="601">
        <f aca="true" t="shared" si="2" ref="N21:N35">L21+0.5</f>
        <v>0.9</v>
      </c>
      <c r="O21" s="213"/>
      <c r="P21" s="166">
        <v>21</v>
      </c>
      <c r="Q21" s="226"/>
    </row>
    <row r="22" spans="2:16" s="226" customFormat="1" ht="14.25" hidden="1" thickBot="1" thickTop="1">
      <c r="B22" s="457" t="s">
        <v>47</v>
      </c>
      <c r="C22" s="453" t="s">
        <v>39</v>
      </c>
      <c r="D22" s="458" t="s">
        <v>11</v>
      </c>
      <c r="E22" s="297" t="s">
        <v>29</v>
      </c>
      <c r="F22" s="458">
        <v>110</v>
      </c>
      <c r="G22" s="211">
        <v>1.89</v>
      </c>
      <c r="H22" s="211"/>
      <c r="I22" s="211"/>
      <c r="J22" s="557">
        <f t="shared" si="1"/>
        <v>0</v>
      </c>
      <c r="K22" s="594">
        <v>4.41</v>
      </c>
      <c r="L22" s="595">
        <f t="shared" si="0"/>
        <v>0.4</v>
      </c>
      <c r="M22" s="554" t="s">
        <v>132</v>
      </c>
      <c r="N22" s="596">
        <f t="shared" si="2"/>
        <v>0.9</v>
      </c>
      <c r="P22" s="166">
        <v>22</v>
      </c>
    </row>
    <row r="23" spans="2:16" ht="14.25" hidden="1" thickBot="1" thickTop="1">
      <c r="B23" s="227" t="s">
        <v>55</v>
      </c>
      <c r="C23" s="453" t="s">
        <v>39</v>
      </c>
      <c r="D23" s="228" t="s">
        <v>11</v>
      </c>
      <c r="E23" s="297" t="s">
        <v>29</v>
      </c>
      <c r="F23" s="228" t="s">
        <v>58</v>
      </c>
      <c r="G23" s="234">
        <v>1.65</v>
      </c>
      <c r="H23" s="234"/>
      <c r="I23" s="234"/>
      <c r="J23" s="557">
        <f t="shared" si="1"/>
        <v>0</v>
      </c>
      <c r="K23" s="594">
        <v>5.41</v>
      </c>
      <c r="L23" s="595">
        <f t="shared" si="0"/>
        <v>0.4</v>
      </c>
      <c r="M23" s="554" t="s">
        <v>132</v>
      </c>
      <c r="N23" s="596">
        <f t="shared" si="2"/>
        <v>0.9</v>
      </c>
      <c r="O23" s="177"/>
      <c r="P23" s="166">
        <v>23</v>
      </c>
    </row>
    <row r="24" spans="2:17" s="178" customFormat="1" ht="14.25" hidden="1" thickBot="1" thickTop="1">
      <c r="B24" s="229" t="s">
        <v>59</v>
      </c>
      <c r="C24" s="453" t="s">
        <v>39</v>
      </c>
      <c r="D24" s="230" t="s">
        <v>61</v>
      </c>
      <c r="E24" s="297" t="s">
        <v>29</v>
      </c>
      <c r="F24" s="230" t="s">
        <v>62</v>
      </c>
      <c r="G24" s="230">
        <v>1.72</v>
      </c>
      <c r="H24" s="230"/>
      <c r="I24" s="230"/>
      <c r="J24" s="557" t="e">
        <f t="shared" si="1"/>
        <v>#VALUE!</v>
      </c>
      <c r="K24" s="594">
        <v>6.41</v>
      </c>
      <c r="L24" s="595" t="e">
        <f t="shared" si="0"/>
        <v>#VALUE!</v>
      </c>
      <c r="M24" s="554" t="s">
        <v>132</v>
      </c>
      <c r="N24" s="596" t="e">
        <f t="shared" si="2"/>
        <v>#VALUE!</v>
      </c>
      <c r="O24" s="231"/>
      <c r="P24" s="166">
        <v>24</v>
      </c>
      <c r="Q24" s="166"/>
    </row>
    <row r="25" spans="2:16" ht="14.25" hidden="1" thickBot="1" thickTop="1">
      <c r="B25" s="232" t="s">
        <v>63</v>
      </c>
      <c r="C25" s="453" t="s">
        <v>39</v>
      </c>
      <c r="D25" s="233" t="s">
        <v>65</v>
      </c>
      <c r="E25" s="297" t="s">
        <v>29</v>
      </c>
      <c r="F25" s="233" t="s">
        <v>66</v>
      </c>
      <c r="G25" s="235">
        <v>20</v>
      </c>
      <c r="H25" s="235"/>
      <c r="I25" s="235"/>
      <c r="J25" s="557" t="e">
        <f t="shared" si="1"/>
        <v>#VALUE!</v>
      </c>
      <c r="K25" s="594">
        <v>7.41</v>
      </c>
      <c r="L25" s="595" t="e">
        <f t="shared" si="0"/>
        <v>#VALUE!</v>
      </c>
      <c r="M25" s="554" t="s">
        <v>132</v>
      </c>
      <c r="N25" s="596" t="e">
        <f t="shared" si="2"/>
        <v>#VALUE!</v>
      </c>
      <c r="O25" s="177"/>
      <c r="P25" s="166">
        <v>25</v>
      </c>
    </row>
    <row r="26" spans="2:18" s="175" customFormat="1" ht="16.5" hidden="1" thickBot="1" thickTop="1">
      <c r="B26" s="459" t="s">
        <v>67</v>
      </c>
      <c r="C26" s="453" t="s">
        <v>39</v>
      </c>
      <c r="D26" s="460" t="s">
        <v>416</v>
      </c>
      <c r="E26" s="297" t="s">
        <v>29</v>
      </c>
      <c r="F26" s="456" t="s">
        <v>459</v>
      </c>
      <c r="G26" s="209"/>
      <c r="H26" s="209"/>
      <c r="I26" s="209"/>
      <c r="J26" s="557">
        <f t="shared" si="1"/>
        <v>0</v>
      </c>
      <c r="K26" s="594">
        <v>8.41</v>
      </c>
      <c r="L26" s="595">
        <f t="shared" si="0"/>
        <v>0.4</v>
      </c>
      <c r="M26" s="554" t="s">
        <v>132</v>
      </c>
      <c r="N26" s="596">
        <f t="shared" si="2"/>
        <v>0.9</v>
      </c>
      <c r="O26" s="210"/>
      <c r="P26" s="166">
        <v>26</v>
      </c>
      <c r="Q26" s="166"/>
      <c r="R26" s="215"/>
    </row>
    <row r="27" spans="2:14" s="316" customFormat="1" ht="13.5" thickTop="1">
      <c r="B27" s="454" t="s">
        <v>211</v>
      </c>
      <c r="C27" s="487" t="s">
        <v>661</v>
      </c>
      <c r="D27" s="488" t="s">
        <v>429</v>
      </c>
      <c r="E27" s="521" t="s">
        <v>655</v>
      </c>
      <c r="F27" s="346"/>
      <c r="G27" s="488"/>
      <c r="H27" s="488"/>
      <c r="I27" s="558">
        <v>3.15</v>
      </c>
      <c r="J27" s="602">
        <f>I27*J4</f>
        <v>81.89999999999999</v>
      </c>
      <c r="K27" s="602"/>
      <c r="L27" s="602">
        <f t="shared" si="0"/>
        <v>82.3</v>
      </c>
      <c r="M27" s="602"/>
      <c r="N27" s="603">
        <f t="shared" si="2"/>
        <v>82.8</v>
      </c>
    </row>
    <row r="28" spans="2:17" s="316" customFormat="1" ht="12.75">
      <c r="B28" s="454" t="s">
        <v>213</v>
      </c>
      <c r="C28" s="485" t="s">
        <v>659</v>
      </c>
      <c r="D28" s="280" t="s">
        <v>395</v>
      </c>
      <c r="E28" s="522" t="s">
        <v>655</v>
      </c>
      <c r="F28" s="486" t="s">
        <v>422</v>
      </c>
      <c r="G28" s="486"/>
      <c r="H28" s="486"/>
      <c r="I28" s="559">
        <v>0.48</v>
      </c>
      <c r="J28" s="604">
        <f>I28*J4</f>
        <v>12.48</v>
      </c>
      <c r="K28" s="604"/>
      <c r="L28" s="604">
        <f t="shared" si="0"/>
        <v>12.88</v>
      </c>
      <c r="M28" s="604"/>
      <c r="N28" s="605">
        <f t="shared" si="2"/>
        <v>13.38</v>
      </c>
      <c r="O28" s="500"/>
      <c r="P28" s="501"/>
      <c r="Q28" s="501"/>
    </row>
    <row r="29" spans="2:14" s="316" customFormat="1" ht="12.75">
      <c r="B29" s="454" t="s">
        <v>215</v>
      </c>
      <c r="C29" s="485" t="s">
        <v>660</v>
      </c>
      <c r="D29" s="486" t="s">
        <v>658</v>
      </c>
      <c r="E29" s="522" t="s">
        <v>655</v>
      </c>
      <c r="F29" s="453"/>
      <c r="G29" s="486"/>
      <c r="H29" s="486"/>
      <c r="I29" s="489"/>
      <c r="J29" s="606"/>
      <c r="K29" s="606"/>
      <c r="L29" s="606"/>
      <c r="M29" s="604"/>
      <c r="N29" s="607"/>
    </row>
    <row r="30" spans="2:14" s="316" customFormat="1" ht="12.75">
      <c r="B30" s="454" t="s">
        <v>216</v>
      </c>
      <c r="C30" s="485" t="s">
        <v>662</v>
      </c>
      <c r="D30" s="486" t="s">
        <v>663</v>
      </c>
      <c r="E30" s="522" t="s">
        <v>655</v>
      </c>
      <c r="F30" s="453"/>
      <c r="G30" s="486"/>
      <c r="H30" s="486"/>
      <c r="I30" s="559">
        <v>2.28</v>
      </c>
      <c r="J30" s="604">
        <f>I30*J4</f>
        <v>59.279999999999994</v>
      </c>
      <c r="K30" s="604"/>
      <c r="L30" s="604">
        <f aca="true" t="shared" si="3" ref="L30:L66">J30+0.4</f>
        <v>59.67999999999999</v>
      </c>
      <c r="M30" s="604"/>
      <c r="N30" s="605">
        <f>L30+0.5</f>
        <v>60.17999999999999</v>
      </c>
    </row>
    <row r="31" spans="2:14" s="316" customFormat="1" ht="12.75">
      <c r="B31" s="454" t="s">
        <v>217</v>
      </c>
      <c r="C31" s="485" t="s">
        <v>664</v>
      </c>
      <c r="D31" s="486" t="s">
        <v>395</v>
      </c>
      <c r="E31" s="522" t="s">
        <v>655</v>
      </c>
      <c r="F31" s="486" t="s">
        <v>422</v>
      </c>
      <c r="G31" s="486"/>
      <c r="H31" s="486"/>
      <c r="I31" s="559">
        <v>1.05</v>
      </c>
      <c r="J31" s="604">
        <f>I31*J4</f>
        <v>27.3</v>
      </c>
      <c r="K31" s="606"/>
      <c r="L31" s="604">
        <f t="shared" si="3"/>
        <v>27.7</v>
      </c>
      <c r="M31" s="604"/>
      <c r="N31" s="605">
        <f>L31+0.5</f>
        <v>28.2</v>
      </c>
    </row>
    <row r="32" spans="2:14" s="316" customFormat="1" ht="13.5" thickBot="1">
      <c r="B32" s="454" t="s">
        <v>221</v>
      </c>
      <c r="C32" s="490" t="s">
        <v>665</v>
      </c>
      <c r="D32" s="491" t="s">
        <v>402</v>
      </c>
      <c r="E32" s="523" t="s">
        <v>655</v>
      </c>
      <c r="F32" s="461"/>
      <c r="G32" s="491"/>
      <c r="H32" s="491"/>
      <c r="I32" s="560">
        <v>0.91</v>
      </c>
      <c r="J32" s="608">
        <f>I32*J4</f>
        <v>23.66</v>
      </c>
      <c r="K32" s="609"/>
      <c r="L32" s="608">
        <f t="shared" si="3"/>
        <v>24.06</v>
      </c>
      <c r="M32" s="608"/>
      <c r="N32" s="610">
        <f>L32+0.5</f>
        <v>24.56</v>
      </c>
    </row>
    <row r="33" spans="2:18" s="319" customFormat="1" ht="15.75" thickTop="1">
      <c r="B33" s="366"/>
      <c r="C33" s="287" t="s">
        <v>615</v>
      </c>
      <c r="D33" s="328" t="s">
        <v>402</v>
      </c>
      <c r="E33" s="524" t="s">
        <v>415</v>
      </c>
      <c r="F33" s="288">
        <v>96</v>
      </c>
      <c r="G33" s="288"/>
      <c r="H33" s="288"/>
      <c r="I33" s="562">
        <v>2.42</v>
      </c>
      <c r="J33" s="611">
        <f>I33*J3</f>
        <v>62.92</v>
      </c>
      <c r="K33" s="611"/>
      <c r="L33" s="612">
        <f t="shared" si="3"/>
        <v>63.32</v>
      </c>
      <c r="M33" s="562"/>
      <c r="N33" s="613">
        <f t="shared" si="2"/>
        <v>63.82</v>
      </c>
      <c r="O33" s="318"/>
      <c r="P33" s="166">
        <v>28</v>
      </c>
      <c r="Q33" s="316"/>
      <c r="R33" s="358"/>
    </row>
    <row r="34" spans="2:18" s="319" customFormat="1" ht="15">
      <c r="B34" s="308"/>
      <c r="C34" s="276" t="s">
        <v>616</v>
      </c>
      <c r="D34" s="315" t="s">
        <v>617</v>
      </c>
      <c r="E34" s="525" t="s">
        <v>415</v>
      </c>
      <c r="F34" s="277">
        <v>264</v>
      </c>
      <c r="G34" s="277"/>
      <c r="H34" s="277"/>
      <c r="I34" s="548">
        <v>0.74</v>
      </c>
      <c r="J34" s="549">
        <f>I34*J3</f>
        <v>19.24</v>
      </c>
      <c r="K34" s="549"/>
      <c r="L34" s="585">
        <f t="shared" si="3"/>
        <v>19.639999999999997</v>
      </c>
      <c r="M34" s="548"/>
      <c r="N34" s="586">
        <f t="shared" si="2"/>
        <v>20.139999999999997</v>
      </c>
      <c r="O34" s="318"/>
      <c r="P34" s="166">
        <v>29</v>
      </c>
      <c r="Q34" s="316"/>
      <c r="R34" s="358"/>
    </row>
    <row r="35" spans="2:17" s="175" customFormat="1" ht="15">
      <c r="B35" s="326" t="s">
        <v>70</v>
      </c>
      <c r="C35" s="367" t="s">
        <v>619</v>
      </c>
      <c r="D35" s="368" t="s">
        <v>402</v>
      </c>
      <c r="E35" s="525" t="s">
        <v>415</v>
      </c>
      <c r="F35" s="293">
        <v>100</v>
      </c>
      <c r="G35" s="293"/>
      <c r="H35" s="293"/>
      <c r="I35" s="547">
        <v>1.26</v>
      </c>
      <c r="J35" s="556">
        <f>I35*J3</f>
        <v>32.76</v>
      </c>
      <c r="K35" s="556">
        <v>10.41</v>
      </c>
      <c r="L35" s="583">
        <f t="shared" si="3"/>
        <v>33.16</v>
      </c>
      <c r="M35" s="547" t="s">
        <v>132</v>
      </c>
      <c r="N35" s="584">
        <f t="shared" si="2"/>
        <v>33.66</v>
      </c>
      <c r="O35" s="210"/>
      <c r="P35" s="166">
        <v>30</v>
      </c>
      <c r="Q35" s="166"/>
    </row>
    <row r="36" spans="2:17" s="175" customFormat="1" ht="15">
      <c r="B36" s="326" t="s">
        <v>76</v>
      </c>
      <c r="C36" s="314" t="s">
        <v>618</v>
      </c>
      <c r="D36" s="315" t="s">
        <v>417</v>
      </c>
      <c r="E36" s="525" t="s">
        <v>415</v>
      </c>
      <c r="F36" s="324">
        <v>10</v>
      </c>
      <c r="G36" s="324"/>
      <c r="H36" s="277"/>
      <c r="I36" s="548">
        <v>8.05</v>
      </c>
      <c r="J36" s="549">
        <f>I36*J3</f>
        <v>209.3</v>
      </c>
      <c r="K36" s="549">
        <v>11.41</v>
      </c>
      <c r="L36" s="585">
        <f t="shared" si="3"/>
        <v>209.70000000000002</v>
      </c>
      <c r="M36" s="548" t="s">
        <v>132</v>
      </c>
      <c r="N36" s="586">
        <f>L36+0.5</f>
        <v>210.20000000000002</v>
      </c>
      <c r="O36" s="210"/>
      <c r="P36" s="166">
        <v>31</v>
      </c>
      <c r="Q36" s="166"/>
    </row>
    <row r="37" spans="2:17" s="175" customFormat="1" ht="15">
      <c r="B37" s="341"/>
      <c r="C37" s="314" t="s">
        <v>620</v>
      </c>
      <c r="D37" s="315" t="s">
        <v>599</v>
      </c>
      <c r="E37" s="451" t="s">
        <v>415</v>
      </c>
      <c r="F37" s="277">
        <v>96</v>
      </c>
      <c r="G37" s="277"/>
      <c r="H37" s="277"/>
      <c r="I37" s="548">
        <v>1.52</v>
      </c>
      <c r="J37" s="549">
        <f>I37*J3</f>
        <v>39.52</v>
      </c>
      <c r="K37" s="549"/>
      <c r="L37" s="585">
        <f t="shared" si="3"/>
        <v>39.92</v>
      </c>
      <c r="M37" s="548"/>
      <c r="N37" s="586">
        <f>L37+0.5</f>
        <v>40.42</v>
      </c>
      <c r="O37" s="210"/>
      <c r="P37" s="166">
        <v>32</v>
      </c>
      <c r="Q37" s="166"/>
    </row>
    <row r="38" spans="2:17" s="175" customFormat="1" ht="15">
      <c r="B38" s="341"/>
      <c r="C38" s="314" t="s">
        <v>621</v>
      </c>
      <c r="D38" s="315" t="s">
        <v>402</v>
      </c>
      <c r="E38" s="451" t="s">
        <v>415</v>
      </c>
      <c r="F38" s="277">
        <v>96</v>
      </c>
      <c r="G38" s="277"/>
      <c r="H38" s="277"/>
      <c r="I38" s="548">
        <v>1.89</v>
      </c>
      <c r="J38" s="549">
        <f>I38*J3</f>
        <v>49.14</v>
      </c>
      <c r="K38" s="549"/>
      <c r="L38" s="585">
        <f t="shared" si="3"/>
        <v>49.54</v>
      </c>
      <c r="M38" s="548"/>
      <c r="N38" s="586">
        <f>L38+0.5</f>
        <v>50.04</v>
      </c>
      <c r="O38" s="210"/>
      <c r="P38" s="166">
        <v>33</v>
      </c>
      <c r="Q38" s="166"/>
    </row>
    <row r="39" spans="2:17" s="175" customFormat="1" ht="15">
      <c r="B39" s="326"/>
      <c r="C39" s="314" t="s">
        <v>622</v>
      </c>
      <c r="D39" s="315" t="s">
        <v>623</v>
      </c>
      <c r="E39" s="451" t="s">
        <v>415</v>
      </c>
      <c r="F39" s="277">
        <v>600</v>
      </c>
      <c r="G39" s="324"/>
      <c r="H39" s="324"/>
      <c r="I39" s="561">
        <v>0.34</v>
      </c>
      <c r="J39" s="549">
        <f>I39*J3</f>
        <v>8.84</v>
      </c>
      <c r="K39" s="549"/>
      <c r="L39" s="585">
        <f t="shared" si="3"/>
        <v>9.24</v>
      </c>
      <c r="M39" s="548"/>
      <c r="N39" s="586">
        <f>L39+0.5</f>
        <v>9.74</v>
      </c>
      <c r="O39" s="210"/>
      <c r="P39" s="166">
        <v>34</v>
      </c>
      <c r="Q39" s="166"/>
    </row>
    <row r="40" spans="2:17" s="175" customFormat="1" ht="15.75" thickBot="1">
      <c r="B40" s="495"/>
      <c r="C40" s="496" t="s">
        <v>667</v>
      </c>
      <c r="D40" s="344" t="s">
        <v>402</v>
      </c>
      <c r="E40" s="271" t="s">
        <v>415</v>
      </c>
      <c r="F40" s="284"/>
      <c r="G40" s="497"/>
      <c r="H40" s="497"/>
      <c r="I40" s="563">
        <v>2.31</v>
      </c>
      <c r="J40" s="557">
        <f>I40*J4</f>
        <v>60.06</v>
      </c>
      <c r="K40" s="557"/>
      <c r="L40" s="595">
        <f t="shared" si="3"/>
        <v>60.46</v>
      </c>
      <c r="M40" s="554"/>
      <c r="N40" s="596">
        <f>L40+0.5</f>
        <v>60.96</v>
      </c>
      <c r="O40" s="210"/>
      <c r="P40" s="166"/>
      <c r="Q40" s="166"/>
    </row>
    <row r="41" spans="2:16" s="316" customFormat="1" ht="13.5" thickTop="1">
      <c r="B41" s="303" t="s">
        <v>78</v>
      </c>
      <c r="C41" s="292" t="s">
        <v>71</v>
      </c>
      <c r="D41" s="293" t="s">
        <v>440</v>
      </c>
      <c r="E41" s="474" t="s">
        <v>69</v>
      </c>
      <c r="F41" s="293" t="s">
        <v>58</v>
      </c>
      <c r="G41" s="293" t="s">
        <v>132</v>
      </c>
      <c r="H41" s="353" t="s">
        <v>666</v>
      </c>
      <c r="I41" s="547">
        <v>0.47</v>
      </c>
      <c r="J41" s="556">
        <f>I41*F3</f>
        <v>11.045</v>
      </c>
      <c r="K41" s="556">
        <v>10.41</v>
      </c>
      <c r="L41" s="583">
        <f t="shared" si="3"/>
        <v>11.445</v>
      </c>
      <c r="M41" s="547" t="s">
        <v>132</v>
      </c>
      <c r="N41" s="584">
        <f aca="true" t="shared" si="4" ref="N41:N47">L41+0.5</f>
        <v>11.945</v>
      </c>
      <c r="P41" s="166">
        <v>35</v>
      </c>
    </row>
    <row r="42" spans="2:16" s="316" customFormat="1" ht="15">
      <c r="B42" s="308"/>
      <c r="C42" s="337" t="s">
        <v>546</v>
      </c>
      <c r="D42" s="277" t="s">
        <v>402</v>
      </c>
      <c r="E42" s="451" t="s">
        <v>69</v>
      </c>
      <c r="F42" s="277">
        <v>100</v>
      </c>
      <c r="G42" s="277"/>
      <c r="H42" s="277"/>
      <c r="I42" s="548">
        <v>1.83</v>
      </c>
      <c r="J42" s="549">
        <f>I42*F3</f>
        <v>43.005</v>
      </c>
      <c r="K42" s="611"/>
      <c r="L42" s="585">
        <f t="shared" si="3"/>
        <v>43.405</v>
      </c>
      <c r="M42" s="548" t="s">
        <v>132</v>
      </c>
      <c r="N42" s="586">
        <f t="shared" si="4"/>
        <v>43.905</v>
      </c>
      <c r="P42" s="166">
        <v>36</v>
      </c>
    </row>
    <row r="43" spans="2:16" s="359" customFormat="1" ht="15">
      <c r="B43" s="448"/>
      <c r="C43" s="360" t="s">
        <v>545</v>
      </c>
      <c r="D43" s="361" t="s">
        <v>428</v>
      </c>
      <c r="E43" s="492" t="s">
        <v>69</v>
      </c>
      <c r="F43" s="361" t="s">
        <v>379</v>
      </c>
      <c r="G43" s="361"/>
      <c r="H43" s="361"/>
      <c r="I43" s="561">
        <v>0.5</v>
      </c>
      <c r="J43" s="614">
        <f>I43*F3</f>
        <v>11.75</v>
      </c>
      <c r="K43" s="615"/>
      <c r="L43" s="616">
        <f t="shared" si="3"/>
        <v>12.15</v>
      </c>
      <c r="M43" s="561" t="s">
        <v>132</v>
      </c>
      <c r="N43" s="617">
        <f t="shared" si="4"/>
        <v>12.65</v>
      </c>
      <c r="P43" s="166">
        <v>37</v>
      </c>
    </row>
    <row r="44" spans="2:16" s="316" customFormat="1" ht="15">
      <c r="B44" s="308"/>
      <c r="C44" s="337" t="s">
        <v>547</v>
      </c>
      <c r="D44" s="277" t="s">
        <v>11</v>
      </c>
      <c r="E44" s="451" t="s">
        <v>69</v>
      </c>
      <c r="F44" s="277">
        <v>100</v>
      </c>
      <c r="G44" s="277"/>
      <c r="H44" s="277"/>
      <c r="I44" s="277"/>
      <c r="J44" s="549">
        <f>I44*F3</f>
        <v>0</v>
      </c>
      <c r="K44" s="611"/>
      <c r="L44" s="585">
        <f t="shared" si="3"/>
        <v>0.4</v>
      </c>
      <c r="M44" s="548" t="s">
        <v>132</v>
      </c>
      <c r="N44" s="586">
        <f t="shared" si="4"/>
        <v>0.9</v>
      </c>
      <c r="P44" s="166">
        <v>38</v>
      </c>
    </row>
    <row r="45" spans="2:16" s="316" customFormat="1" ht="15">
      <c r="B45" s="308"/>
      <c r="C45" s="337" t="s">
        <v>548</v>
      </c>
      <c r="D45" s="277" t="s">
        <v>549</v>
      </c>
      <c r="E45" s="451" t="s">
        <v>69</v>
      </c>
      <c r="F45" s="277">
        <v>100</v>
      </c>
      <c r="G45" s="277"/>
      <c r="H45" s="277"/>
      <c r="I45" s="548">
        <v>2.26</v>
      </c>
      <c r="J45" s="549">
        <f>I45*F3</f>
        <v>53.10999999999999</v>
      </c>
      <c r="K45" s="611"/>
      <c r="L45" s="585">
        <f t="shared" si="3"/>
        <v>53.50999999999999</v>
      </c>
      <c r="M45" s="548" t="s">
        <v>132</v>
      </c>
      <c r="N45" s="586">
        <f t="shared" si="4"/>
        <v>54.00999999999999</v>
      </c>
      <c r="P45" s="166">
        <v>39</v>
      </c>
    </row>
    <row r="46" spans="2:16" s="316" customFormat="1" ht="15">
      <c r="B46" s="308"/>
      <c r="C46" s="337" t="s">
        <v>550</v>
      </c>
      <c r="D46" s="277" t="s">
        <v>554</v>
      </c>
      <c r="E46" s="451" t="s">
        <v>69</v>
      </c>
      <c r="F46" s="277">
        <v>100</v>
      </c>
      <c r="G46" s="277"/>
      <c r="H46" s="277"/>
      <c r="I46" s="548">
        <v>1.09</v>
      </c>
      <c r="J46" s="549">
        <f>I46*F3</f>
        <v>25.615000000000002</v>
      </c>
      <c r="K46" s="611"/>
      <c r="L46" s="585">
        <f t="shared" si="3"/>
        <v>26.015</v>
      </c>
      <c r="M46" s="548" t="s">
        <v>132</v>
      </c>
      <c r="N46" s="586">
        <f t="shared" si="4"/>
        <v>26.515</v>
      </c>
      <c r="P46" s="166">
        <v>40</v>
      </c>
    </row>
    <row r="47" spans="2:16" s="316" customFormat="1" ht="15">
      <c r="B47" s="308"/>
      <c r="C47" s="337" t="s">
        <v>551</v>
      </c>
      <c r="D47" s="277" t="s">
        <v>442</v>
      </c>
      <c r="E47" s="451" t="s">
        <v>69</v>
      </c>
      <c r="F47" s="277">
        <v>20</v>
      </c>
      <c r="G47" s="277"/>
      <c r="H47" s="277"/>
      <c r="I47" s="548">
        <v>4.99</v>
      </c>
      <c r="J47" s="549">
        <f>I47*F3</f>
        <v>117.265</v>
      </c>
      <c r="K47" s="611"/>
      <c r="L47" s="585">
        <f t="shared" si="3"/>
        <v>117.665</v>
      </c>
      <c r="M47" s="548" t="s">
        <v>132</v>
      </c>
      <c r="N47" s="586">
        <f t="shared" si="4"/>
        <v>118.165</v>
      </c>
      <c r="P47" s="166">
        <v>41</v>
      </c>
    </row>
    <row r="48" spans="2:16" s="316" customFormat="1" ht="15.75" thickBot="1">
      <c r="B48" s="310"/>
      <c r="C48" s="362" t="s">
        <v>552</v>
      </c>
      <c r="D48" s="284" t="s">
        <v>553</v>
      </c>
      <c r="E48" s="271" t="s">
        <v>69</v>
      </c>
      <c r="F48" s="284"/>
      <c r="G48" s="284"/>
      <c r="H48" s="284"/>
      <c r="I48" s="554">
        <v>1.28</v>
      </c>
      <c r="J48" s="557">
        <f>I48*F3</f>
        <v>30.080000000000002</v>
      </c>
      <c r="K48" s="597"/>
      <c r="L48" s="595">
        <f t="shared" si="3"/>
        <v>30.48</v>
      </c>
      <c r="M48" s="554" t="s">
        <v>132</v>
      </c>
      <c r="N48" s="596">
        <f aca="true" t="shared" si="5" ref="N48:N58">L48+0.5</f>
        <v>30.98</v>
      </c>
      <c r="P48" s="166">
        <v>42</v>
      </c>
    </row>
    <row r="49" spans="2:16" s="316" customFormat="1" ht="15.75" thickTop="1">
      <c r="B49" s="303"/>
      <c r="C49" s="499" t="s">
        <v>674</v>
      </c>
      <c r="D49" s="293" t="s">
        <v>402</v>
      </c>
      <c r="E49" s="515" t="s">
        <v>675</v>
      </c>
      <c r="F49" s="293"/>
      <c r="G49" s="293"/>
      <c r="H49" s="293"/>
      <c r="I49" s="547">
        <v>1.6</v>
      </c>
      <c r="J49" s="556">
        <f>I49*B3</f>
        <v>38.400000000000006</v>
      </c>
      <c r="K49" s="294"/>
      <c r="L49" s="583">
        <f t="shared" si="3"/>
        <v>38.800000000000004</v>
      </c>
      <c r="M49" s="547" t="s">
        <v>132</v>
      </c>
      <c r="N49" s="584">
        <f t="shared" si="5"/>
        <v>39.300000000000004</v>
      </c>
      <c r="P49" s="166"/>
    </row>
    <row r="50" spans="2:16" s="316" customFormat="1" ht="15">
      <c r="B50" s="308"/>
      <c r="C50" s="337" t="s">
        <v>676</v>
      </c>
      <c r="D50" s="277" t="s">
        <v>417</v>
      </c>
      <c r="E50" s="516" t="s">
        <v>675</v>
      </c>
      <c r="F50" s="277"/>
      <c r="G50" s="277"/>
      <c r="H50" s="277"/>
      <c r="I50" s="548">
        <v>1.44</v>
      </c>
      <c r="J50" s="549">
        <f>I50*B3</f>
        <v>34.56</v>
      </c>
      <c r="K50" s="279"/>
      <c r="L50" s="585">
        <f t="shared" si="3"/>
        <v>34.96</v>
      </c>
      <c r="M50" s="548" t="s">
        <v>132</v>
      </c>
      <c r="N50" s="586">
        <f>L50+0.5</f>
        <v>35.46</v>
      </c>
      <c r="P50" s="166"/>
    </row>
    <row r="51" spans="2:16" s="316" customFormat="1" ht="15">
      <c r="B51" s="308"/>
      <c r="C51" s="337" t="s">
        <v>677</v>
      </c>
      <c r="D51" s="277" t="s">
        <v>11</v>
      </c>
      <c r="E51" s="516" t="s">
        <v>675</v>
      </c>
      <c r="F51" s="277"/>
      <c r="G51" s="277"/>
      <c r="H51" s="277"/>
      <c r="I51" s="548">
        <v>1.69</v>
      </c>
      <c r="J51" s="549">
        <f>I51*B3</f>
        <v>40.56</v>
      </c>
      <c r="K51" s="279"/>
      <c r="L51" s="585">
        <f t="shared" si="3"/>
        <v>40.96</v>
      </c>
      <c r="M51" s="548" t="s">
        <v>132</v>
      </c>
      <c r="N51" s="586">
        <f>L51+0.5</f>
        <v>41.46</v>
      </c>
      <c r="P51" s="166"/>
    </row>
    <row r="52" spans="2:16" s="316" customFormat="1" ht="15.75" thickBot="1">
      <c r="B52" s="310"/>
      <c r="C52" s="362" t="s">
        <v>677</v>
      </c>
      <c r="D52" s="284" t="s">
        <v>678</v>
      </c>
      <c r="E52" s="517" t="s">
        <v>675</v>
      </c>
      <c r="F52" s="284"/>
      <c r="G52" s="284"/>
      <c r="H52" s="284"/>
      <c r="I52" s="554">
        <v>4.45</v>
      </c>
      <c r="J52" s="557">
        <f>I52*B3</f>
        <v>106.80000000000001</v>
      </c>
      <c r="K52" s="286"/>
      <c r="L52" s="595">
        <f t="shared" si="3"/>
        <v>107.20000000000002</v>
      </c>
      <c r="M52" s="554" t="s">
        <v>132</v>
      </c>
      <c r="N52" s="596">
        <f>L52+0.5</f>
        <v>107.70000000000002</v>
      </c>
      <c r="P52" s="166"/>
    </row>
    <row r="53" spans="2:16" s="316" customFormat="1" ht="15.75" thickTop="1">
      <c r="B53" s="291" t="s">
        <v>81</v>
      </c>
      <c r="C53" s="364" t="s">
        <v>79</v>
      </c>
      <c r="D53" s="290" t="s">
        <v>541</v>
      </c>
      <c r="E53" s="474" t="s">
        <v>80</v>
      </c>
      <c r="F53" s="293" t="s">
        <v>12</v>
      </c>
      <c r="G53" s="293" t="s">
        <v>132</v>
      </c>
      <c r="H53" s="293"/>
      <c r="I53" s="547">
        <v>8.25</v>
      </c>
      <c r="J53" s="556">
        <f>I53*F4</f>
        <v>208.725</v>
      </c>
      <c r="K53" s="556" t="s">
        <v>132</v>
      </c>
      <c r="L53" s="583">
        <f t="shared" si="3"/>
        <v>209.125</v>
      </c>
      <c r="M53" s="547" t="s">
        <v>132</v>
      </c>
      <c r="N53" s="584">
        <f t="shared" si="5"/>
        <v>209.625</v>
      </c>
      <c r="O53" s="318"/>
      <c r="P53" s="166">
        <v>43</v>
      </c>
    </row>
    <row r="54" spans="2:16" s="316" customFormat="1" ht="15">
      <c r="B54" s="275" t="s">
        <v>83</v>
      </c>
      <c r="C54" s="363" t="s">
        <v>82</v>
      </c>
      <c r="D54" s="278" t="s">
        <v>11</v>
      </c>
      <c r="E54" s="451" t="s">
        <v>80</v>
      </c>
      <c r="F54" s="277" t="s">
        <v>12</v>
      </c>
      <c r="G54" s="277" t="s">
        <v>132</v>
      </c>
      <c r="H54" s="277"/>
      <c r="I54" s="548">
        <v>1.47</v>
      </c>
      <c r="J54" s="549">
        <f>I54*F4</f>
        <v>37.191</v>
      </c>
      <c r="K54" s="549" t="s">
        <v>132</v>
      </c>
      <c r="L54" s="585">
        <f t="shared" si="3"/>
        <v>37.591</v>
      </c>
      <c r="M54" s="548" t="s">
        <v>132</v>
      </c>
      <c r="N54" s="586">
        <f t="shared" si="5"/>
        <v>38.091</v>
      </c>
      <c r="O54" s="318"/>
      <c r="P54" s="166">
        <v>45</v>
      </c>
    </row>
    <row r="55" spans="2:16" s="316" customFormat="1" ht="15">
      <c r="B55" s="291"/>
      <c r="C55" s="363" t="s">
        <v>82</v>
      </c>
      <c r="D55" s="278" t="s">
        <v>663</v>
      </c>
      <c r="E55" s="451" t="s">
        <v>80</v>
      </c>
      <c r="F55" s="277"/>
      <c r="G55" s="277"/>
      <c r="H55" s="277"/>
      <c r="I55" s="548">
        <v>2.73</v>
      </c>
      <c r="J55" s="549">
        <f>I55*F4</f>
        <v>69.069</v>
      </c>
      <c r="K55" s="549"/>
      <c r="L55" s="585">
        <f t="shared" si="3"/>
        <v>69.46900000000001</v>
      </c>
      <c r="M55" s="548"/>
      <c r="N55" s="586">
        <f t="shared" si="5"/>
        <v>69.96900000000001</v>
      </c>
      <c r="O55" s="318"/>
      <c r="P55" s="166"/>
    </row>
    <row r="56" spans="2:16" s="316" customFormat="1" ht="15">
      <c r="B56" s="291" t="s">
        <v>85</v>
      </c>
      <c r="C56" s="363" t="s">
        <v>84</v>
      </c>
      <c r="D56" s="278" t="s">
        <v>11</v>
      </c>
      <c r="E56" s="451" t="s">
        <v>80</v>
      </c>
      <c r="F56" s="277" t="s">
        <v>12</v>
      </c>
      <c r="G56" s="277" t="s">
        <v>132</v>
      </c>
      <c r="H56" s="277"/>
      <c r="I56" s="548">
        <v>1.31</v>
      </c>
      <c r="J56" s="549">
        <f>I56*F4</f>
        <v>33.143</v>
      </c>
      <c r="K56" s="549" t="s">
        <v>132</v>
      </c>
      <c r="L56" s="585">
        <f t="shared" si="3"/>
        <v>33.543</v>
      </c>
      <c r="M56" s="548" t="s">
        <v>132</v>
      </c>
      <c r="N56" s="586">
        <f t="shared" si="5"/>
        <v>34.043</v>
      </c>
      <c r="O56" s="318"/>
      <c r="P56" s="166">
        <v>46</v>
      </c>
    </row>
    <row r="57" spans="2:16" s="316" customFormat="1" ht="15">
      <c r="B57" s="291"/>
      <c r="C57" s="363" t="s">
        <v>84</v>
      </c>
      <c r="D57" s="278" t="s">
        <v>32</v>
      </c>
      <c r="E57" s="451" t="s">
        <v>80</v>
      </c>
      <c r="F57" s="277" t="s">
        <v>66</v>
      </c>
      <c r="G57" s="277"/>
      <c r="H57" s="277"/>
      <c r="I57" s="548">
        <v>5.46</v>
      </c>
      <c r="J57" s="549">
        <f>I57*F4</f>
        <v>138.138</v>
      </c>
      <c r="K57" s="549"/>
      <c r="L57" s="585">
        <f t="shared" si="3"/>
        <v>138.538</v>
      </c>
      <c r="M57" s="548" t="s">
        <v>132</v>
      </c>
      <c r="N57" s="586">
        <f t="shared" si="5"/>
        <v>139.038</v>
      </c>
      <c r="O57" s="318"/>
      <c r="P57" s="166">
        <v>47</v>
      </c>
    </row>
    <row r="58" spans="2:16" s="316" customFormat="1" ht="15">
      <c r="B58" s="303"/>
      <c r="C58" s="276" t="s">
        <v>84</v>
      </c>
      <c r="D58" s="277" t="s">
        <v>541</v>
      </c>
      <c r="E58" s="451" t="s">
        <v>80</v>
      </c>
      <c r="F58" s="277"/>
      <c r="G58" s="277"/>
      <c r="H58" s="277"/>
      <c r="I58" s="548">
        <v>9.92</v>
      </c>
      <c r="J58" s="549">
        <f>I58*F4</f>
        <v>250.976</v>
      </c>
      <c r="K58" s="549"/>
      <c r="L58" s="585">
        <f t="shared" si="3"/>
        <v>251.376</v>
      </c>
      <c r="M58" s="548" t="s">
        <v>132</v>
      </c>
      <c r="N58" s="586">
        <f t="shared" si="5"/>
        <v>251.876</v>
      </c>
      <c r="O58" s="318"/>
      <c r="P58" s="166">
        <v>48</v>
      </c>
    </row>
    <row r="59" spans="2:16" s="316" customFormat="1" ht="15">
      <c r="B59" s="308" t="s">
        <v>88</v>
      </c>
      <c r="C59" s="276" t="s">
        <v>668</v>
      </c>
      <c r="D59" s="277" t="s">
        <v>421</v>
      </c>
      <c r="E59" s="451" t="s">
        <v>80</v>
      </c>
      <c r="F59" s="277" t="s">
        <v>156</v>
      </c>
      <c r="G59" s="277" t="s">
        <v>132</v>
      </c>
      <c r="H59" s="277"/>
      <c r="I59" s="548">
        <v>0.47</v>
      </c>
      <c r="J59" s="549">
        <f>I59*F4</f>
        <v>11.891</v>
      </c>
      <c r="K59" s="549" t="s">
        <v>132</v>
      </c>
      <c r="L59" s="585">
        <f t="shared" si="3"/>
        <v>12.291</v>
      </c>
      <c r="M59" s="548" t="s">
        <v>132</v>
      </c>
      <c r="N59" s="586">
        <f aca="true" t="shared" si="6" ref="N59:N66">L59+0.5</f>
        <v>12.791</v>
      </c>
      <c r="O59" s="318"/>
      <c r="P59" s="166">
        <v>49</v>
      </c>
    </row>
    <row r="60" spans="2:16" s="316" customFormat="1" ht="15">
      <c r="B60" s="303"/>
      <c r="C60" s="276" t="s">
        <v>669</v>
      </c>
      <c r="D60" s="277" t="s">
        <v>11</v>
      </c>
      <c r="E60" s="451" t="s">
        <v>80</v>
      </c>
      <c r="F60" s="277"/>
      <c r="G60" s="277"/>
      <c r="H60" s="277"/>
      <c r="I60" s="548">
        <v>3.78</v>
      </c>
      <c r="J60" s="549">
        <f>I60*F4</f>
        <v>95.634</v>
      </c>
      <c r="K60" s="549"/>
      <c r="L60" s="585">
        <f t="shared" si="3"/>
        <v>96.034</v>
      </c>
      <c r="M60" s="548"/>
      <c r="N60" s="586">
        <f>L60+0.5</f>
        <v>96.534</v>
      </c>
      <c r="O60" s="318"/>
      <c r="P60" s="166">
        <v>51</v>
      </c>
    </row>
    <row r="61" spans="2:16" s="316" customFormat="1" ht="15">
      <c r="B61" s="303"/>
      <c r="C61" s="276" t="s">
        <v>608</v>
      </c>
      <c r="D61" s="277" t="s">
        <v>402</v>
      </c>
      <c r="E61" s="451" t="s">
        <v>80</v>
      </c>
      <c r="F61" s="277">
        <v>50</v>
      </c>
      <c r="G61" s="277"/>
      <c r="H61" s="277"/>
      <c r="I61" s="548">
        <v>1.85</v>
      </c>
      <c r="J61" s="549">
        <f>I61*F4</f>
        <v>46.80500000000001</v>
      </c>
      <c r="K61" s="549"/>
      <c r="L61" s="585">
        <f t="shared" si="3"/>
        <v>47.205000000000005</v>
      </c>
      <c r="M61" s="548"/>
      <c r="N61" s="586">
        <f t="shared" si="6"/>
        <v>47.705000000000005</v>
      </c>
      <c r="O61" s="318"/>
      <c r="P61" s="166">
        <v>52</v>
      </c>
    </row>
    <row r="62" spans="2:16" s="316" customFormat="1" ht="15">
      <c r="B62" s="303"/>
      <c r="C62" s="276" t="s">
        <v>609</v>
      </c>
      <c r="D62" s="277" t="s">
        <v>610</v>
      </c>
      <c r="E62" s="451" t="s">
        <v>80</v>
      </c>
      <c r="F62" s="277">
        <v>500</v>
      </c>
      <c r="G62" s="277"/>
      <c r="H62" s="277"/>
      <c r="I62" s="548">
        <v>0.21</v>
      </c>
      <c r="J62" s="549">
        <f>I62*F4</f>
        <v>5.313</v>
      </c>
      <c r="K62" s="549"/>
      <c r="L62" s="585">
        <f t="shared" si="3"/>
        <v>5.713</v>
      </c>
      <c r="M62" s="548"/>
      <c r="N62" s="586">
        <f t="shared" si="6"/>
        <v>6.213</v>
      </c>
      <c r="O62" s="318"/>
      <c r="P62" s="166">
        <v>53</v>
      </c>
    </row>
    <row r="63" spans="2:16" s="316" customFormat="1" ht="15">
      <c r="B63" s="303"/>
      <c r="C63" s="276" t="s">
        <v>670</v>
      </c>
      <c r="D63" s="277" t="s">
        <v>611</v>
      </c>
      <c r="E63" s="451" t="s">
        <v>80</v>
      </c>
      <c r="F63" s="277">
        <v>50</v>
      </c>
      <c r="G63" s="277"/>
      <c r="H63" s="277"/>
      <c r="I63" s="548">
        <v>3.73</v>
      </c>
      <c r="J63" s="549">
        <f>I63*F4</f>
        <v>94.369</v>
      </c>
      <c r="K63" s="549"/>
      <c r="L63" s="585">
        <f t="shared" si="3"/>
        <v>94.769</v>
      </c>
      <c r="M63" s="548"/>
      <c r="N63" s="586">
        <f t="shared" si="6"/>
        <v>95.269</v>
      </c>
      <c r="O63" s="318"/>
      <c r="P63" s="166">
        <v>54</v>
      </c>
    </row>
    <row r="64" spans="2:16" s="316" customFormat="1" ht="15">
      <c r="B64" s="303" t="s">
        <v>89</v>
      </c>
      <c r="C64" s="276" t="s">
        <v>612</v>
      </c>
      <c r="D64" s="277" t="s">
        <v>11</v>
      </c>
      <c r="E64" s="451" t="s">
        <v>80</v>
      </c>
      <c r="F64" s="277" t="s">
        <v>12</v>
      </c>
      <c r="G64" s="277" t="s">
        <v>132</v>
      </c>
      <c r="H64" s="277"/>
      <c r="I64" s="548">
        <v>1.21</v>
      </c>
      <c r="J64" s="549">
        <f>I64*F4</f>
        <v>30.613</v>
      </c>
      <c r="K64" s="549" t="s">
        <v>132</v>
      </c>
      <c r="L64" s="585">
        <f t="shared" si="3"/>
        <v>31.012999999999998</v>
      </c>
      <c r="M64" s="548" t="s">
        <v>132</v>
      </c>
      <c r="N64" s="586">
        <f t="shared" si="6"/>
        <v>31.512999999999998</v>
      </c>
      <c r="O64" s="318"/>
      <c r="P64" s="166">
        <v>55</v>
      </c>
    </row>
    <row r="65" spans="2:16" s="316" customFormat="1" ht="15">
      <c r="B65" s="308" t="s">
        <v>91</v>
      </c>
      <c r="C65" s="276" t="s">
        <v>613</v>
      </c>
      <c r="D65" s="277" t="s">
        <v>95</v>
      </c>
      <c r="E65" s="451" t="s">
        <v>80</v>
      </c>
      <c r="F65" s="277" t="s">
        <v>121</v>
      </c>
      <c r="G65" s="277" t="s">
        <v>132</v>
      </c>
      <c r="H65" s="277"/>
      <c r="I65" s="548">
        <v>0.4</v>
      </c>
      <c r="J65" s="549">
        <f>I65*F4</f>
        <v>10.120000000000001</v>
      </c>
      <c r="K65" s="549" t="s">
        <v>132</v>
      </c>
      <c r="L65" s="585">
        <f t="shared" si="3"/>
        <v>10.520000000000001</v>
      </c>
      <c r="M65" s="548" t="s">
        <v>132</v>
      </c>
      <c r="N65" s="586">
        <f t="shared" si="6"/>
        <v>11.020000000000001</v>
      </c>
      <c r="O65" s="318"/>
      <c r="P65" s="166">
        <v>56</v>
      </c>
    </row>
    <row r="66" spans="2:16" s="316" customFormat="1" ht="15.75" thickBot="1">
      <c r="B66" s="506" t="s">
        <v>93</v>
      </c>
      <c r="C66" s="507" t="s">
        <v>614</v>
      </c>
      <c r="D66" s="351" t="s">
        <v>183</v>
      </c>
      <c r="E66" s="526" t="s">
        <v>80</v>
      </c>
      <c r="F66" s="365" t="s">
        <v>121</v>
      </c>
      <c r="G66" s="508"/>
      <c r="H66" s="508"/>
      <c r="I66" s="566">
        <v>0.51</v>
      </c>
      <c r="J66" s="587">
        <f>I66*F4</f>
        <v>12.903</v>
      </c>
      <c r="K66" s="588"/>
      <c r="L66" s="589">
        <f t="shared" si="3"/>
        <v>13.303</v>
      </c>
      <c r="M66" s="566" t="s">
        <v>132</v>
      </c>
      <c r="N66" s="590">
        <f t="shared" si="6"/>
        <v>13.803</v>
      </c>
      <c r="O66" s="318"/>
      <c r="P66" s="166">
        <v>57</v>
      </c>
    </row>
    <row r="67" spans="2:16" ht="12.75">
      <c r="B67" s="856" t="s">
        <v>96</v>
      </c>
      <c r="C67" s="857"/>
      <c r="D67" s="857"/>
      <c r="E67" s="857"/>
      <c r="F67" s="857"/>
      <c r="G67" s="857"/>
      <c r="H67" s="857"/>
      <c r="I67" s="857"/>
      <c r="J67" s="857"/>
      <c r="K67" s="857"/>
      <c r="L67" s="857"/>
      <c r="M67" s="857"/>
      <c r="N67" s="858"/>
      <c r="P67" s="166">
        <v>58</v>
      </c>
    </row>
    <row r="68" spans="2:16" ht="13.5" thickBot="1">
      <c r="B68" s="509"/>
      <c r="C68" s="510" t="s">
        <v>604</v>
      </c>
      <c r="D68" s="425">
        <v>1.8</v>
      </c>
      <c r="E68" s="527" t="s">
        <v>603</v>
      </c>
      <c r="F68" s="511"/>
      <c r="G68" s="511"/>
      <c r="H68" s="511"/>
      <c r="I68" s="511"/>
      <c r="J68" s="527">
        <v>5.5</v>
      </c>
      <c r="K68" s="527"/>
      <c r="L68" s="527">
        <f>J68+0.2</f>
        <v>5.7</v>
      </c>
      <c r="M68" s="527"/>
      <c r="N68" s="829">
        <f>L68+0.3</f>
        <v>6</v>
      </c>
      <c r="P68" s="166">
        <v>59</v>
      </c>
    </row>
    <row r="69" spans="2:17" s="247" customFormat="1" ht="15.75" thickTop="1">
      <c r="B69" s="291" t="s">
        <v>97</v>
      </c>
      <c r="C69" s="353" t="s">
        <v>98</v>
      </c>
      <c r="D69" s="293" t="s">
        <v>99</v>
      </c>
      <c r="E69" s="518" t="s">
        <v>9</v>
      </c>
      <c r="F69" s="293" t="s">
        <v>375</v>
      </c>
      <c r="G69" s="293" t="s">
        <v>132</v>
      </c>
      <c r="H69" s="293"/>
      <c r="I69" s="547">
        <v>0.315</v>
      </c>
      <c r="J69" s="818">
        <v>6.7</v>
      </c>
      <c r="K69" s="818" t="s">
        <v>132</v>
      </c>
      <c r="L69" s="819">
        <f>J69+0.2</f>
        <v>6.9</v>
      </c>
      <c r="M69" s="474"/>
      <c r="N69" s="820">
        <f>L69+0.2</f>
        <v>7.1000000000000005</v>
      </c>
      <c r="O69" s="245"/>
      <c r="P69" s="166">
        <v>60</v>
      </c>
      <c r="Q69" s="246"/>
    </row>
    <row r="70" spans="2:17" s="247" customFormat="1" ht="15">
      <c r="B70" s="291"/>
      <c r="C70" s="353" t="s">
        <v>98</v>
      </c>
      <c r="D70" s="293" t="s">
        <v>663</v>
      </c>
      <c r="E70" s="513" t="s">
        <v>9</v>
      </c>
      <c r="F70" s="293">
        <v>10</v>
      </c>
      <c r="G70" s="293"/>
      <c r="H70" s="293"/>
      <c r="I70" s="547">
        <v>50.2</v>
      </c>
      <c r="J70" s="818">
        <v>1070</v>
      </c>
      <c r="K70" s="818"/>
      <c r="L70" s="819">
        <f>J70+0.5</f>
        <v>1070.5</v>
      </c>
      <c r="M70" s="474"/>
      <c r="N70" s="820">
        <f aca="true" t="shared" si="7" ref="N70:N80">L70+0.5</f>
        <v>1071</v>
      </c>
      <c r="O70" s="245"/>
      <c r="P70" s="166"/>
      <c r="Q70" s="246"/>
    </row>
    <row r="71" spans="2:17" s="185" customFormat="1" ht="15">
      <c r="B71" s="275" t="s">
        <v>103</v>
      </c>
      <c r="C71" s="276" t="s">
        <v>106</v>
      </c>
      <c r="D71" s="277" t="s">
        <v>246</v>
      </c>
      <c r="E71" s="513" t="s">
        <v>9</v>
      </c>
      <c r="F71" s="277" t="s">
        <v>382</v>
      </c>
      <c r="G71" s="277" t="s">
        <v>132</v>
      </c>
      <c r="H71" s="277"/>
      <c r="I71" s="548">
        <v>0.74</v>
      </c>
      <c r="J71" s="815">
        <v>16.1</v>
      </c>
      <c r="K71" s="815" t="s">
        <v>132</v>
      </c>
      <c r="L71" s="816">
        <f aca="true" t="shared" si="8" ref="L71:L81">J71+0.4</f>
        <v>16.5</v>
      </c>
      <c r="M71" s="451" t="s">
        <v>132</v>
      </c>
      <c r="N71" s="817">
        <f t="shared" si="7"/>
        <v>17</v>
      </c>
      <c r="O71" s="210"/>
      <c r="P71" s="166">
        <v>61</v>
      </c>
      <c r="Q71" s="166"/>
    </row>
    <row r="72" spans="2:17" s="185" customFormat="1" ht="15">
      <c r="B72" s="275"/>
      <c r="C72" s="276" t="s">
        <v>680</v>
      </c>
      <c r="D72" s="277" t="s">
        <v>402</v>
      </c>
      <c r="E72" s="513" t="s">
        <v>9</v>
      </c>
      <c r="F72" s="277"/>
      <c r="G72" s="277"/>
      <c r="H72" s="277"/>
      <c r="I72" s="548">
        <v>4.5</v>
      </c>
      <c r="J72" s="815">
        <v>95.5</v>
      </c>
      <c r="K72" s="815"/>
      <c r="L72" s="816">
        <f t="shared" si="8"/>
        <v>95.9</v>
      </c>
      <c r="M72" s="451"/>
      <c r="N72" s="817">
        <f t="shared" si="7"/>
        <v>96.4</v>
      </c>
      <c r="O72" s="210"/>
      <c r="P72" s="166"/>
      <c r="Q72" s="166"/>
    </row>
    <row r="73" spans="2:17" s="265" customFormat="1" ht="15.75">
      <c r="B73" s="275" t="s">
        <v>105</v>
      </c>
      <c r="C73" s="276" t="s">
        <v>447</v>
      </c>
      <c r="D73" s="277" t="s">
        <v>446</v>
      </c>
      <c r="E73" s="513" t="s">
        <v>9</v>
      </c>
      <c r="F73" s="277" t="s">
        <v>377</v>
      </c>
      <c r="G73" s="277" t="s">
        <v>132</v>
      </c>
      <c r="H73" s="277"/>
      <c r="I73" s="548">
        <v>0.45</v>
      </c>
      <c r="J73" s="815">
        <v>10.41</v>
      </c>
      <c r="K73" s="815" t="s">
        <v>132</v>
      </c>
      <c r="L73" s="816">
        <f t="shared" si="8"/>
        <v>10.81</v>
      </c>
      <c r="M73" s="451"/>
      <c r="N73" s="817">
        <f t="shared" si="7"/>
        <v>11.31</v>
      </c>
      <c r="O73" s="266"/>
      <c r="P73" s="166">
        <v>62</v>
      </c>
      <c r="Q73" s="264"/>
    </row>
    <row r="74" spans="2:17" s="185" customFormat="1" ht="12.75">
      <c r="B74" s="275" t="s">
        <v>109</v>
      </c>
      <c r="C74" s="276" t="s">
        <v>447</v>
      </c>
      <c r="D74" s="277" t="s">
        <v>402</v>
      </c>
      <c r="E74" s="513" t="s">
        <v>9</v>
      </c>
      <c r="F74" s="281" t="s">
        <v>456</v>
      </c>
      <c r="G74" s="277" t="s">
        <v>132</v>
      </c>
      <c r="H74" s="277"/>
      <c r="I74" s="548">
        <v>10.16</v>
      </c>
      <c r="J74" s="815">
        <v>258</v>
      </c>
      <c r="K74" s="815" t="s">
        <v>132</v>
      </c>
      <c r="L74" s="816">
        <f>J74+0.5</f>
        <v>258.5</v>
      </c>
      <c r="M74" s="451" t="s">
        <v>132</v>
      </c>
      <c r="N74" s="817">
        <f t="shared" si="7"/>
        <v>259</v>
      </c>
      <c r="P74" s="166">
        <v>63</v>
      </c>
      <c r="Q74" s="166"/>
    </row>
    <row r="75" spans="2:17" s="185" customFormat="1" ht="12.75">
      <c r="B75" s="275"/>
      <c r="C75" s="276" t="s">
        <v>681</v>
      </c>
      <c r="D75" s="277" t="s">
        <v>682</v>
      </c>
      <c r="E75" s="513" t="s">
        <v>9</v>
      </c>
      <c r="F75" s="281"/>
      <c r="G75" s="277"/>
      <c r="H75" s="277"/>
      <c r="I75" s="548">
        <v>1.01</v>
      </c>
      <c r="J75" s="815">
        <v>25.7</v>
      </c>
      <c r="K75" s="815"/>
      <c r="L75" s="816">
        <f t="shared" si="8"/>
        <v>26.099999999999998</v>
      </c>
      <c r="M75" s="451"/>
      <c r="N75" s="817">
        <f t="shared" si="7"/>
        <v>26.599999999999998</v>
      </c>
      <c r="P75" s="166"/>
      <c r="Q75" s="166"/>
    </row>
    <row r="76" spans="2:17" s="185" customFormat="1" ht="15">
      <c r="B76" s="275" t="s">
        <v>112</v>
      </c>
      <c r="C76" s="276" t="s">
        <v>117</v>
      </c>
      <c r="D76" s="277" t="s">
        <v>118</v>
      </c>
      <c r="E76" s="513" t="s">
        <v>9</v>
      </c>
      <c r="F76" s="281" t="s">
        <v>400</v>
      </c>
      <c r="G76" s="277" t="s">
        <v>132</v>
      </c>
      <c r="H76" s="277"/>
      <c r="I76" s="548">
        <v>0.24</v>
      </c>
      <c r="J76" s="815">
        <v>3.1</v>
      </c>
      <c r="K76" s="815" t="s">
        <v>132</v>
      </c>
      <c r="L76" s="816">
        <f t="shared" si="8"/>
        <v>3.5</v>
      </c>
      <c r="M76" s="451" t="s">
        <v>132</v>
      </c>
      <c r="N76" s="817">
        <f t="shared" si="7"/>
        <v>4</v>
      </c>
      <c r="O76" s="210"/>
      <c r="P76" s="166">
        <v>64</v>
      </c>
      <c r="Q76" s="166"/>
    </row>
    <row r="77" spans="2:17" s="185" customFormat="1" ht="15">
      <c r="B77" s="275" t="s">
        <v>116</v>
      </c>
      <c r="C77" s="276" t="s">
        <v>120</v>
      </c>
      <c r="D77" s="277" t="s">
        <v>114</v>
      </c>
      <c r="E77" s="513" t="s">
        <v>9</v>
      </c>
      <c r="F77" s="277" t="s">
        <v>127</v>
      </c>
      <c r="G77" s="277" t="s">
        <v>132</v>
      </c>
      <c r="H77" s="277"/>
      <c r="I77" s="548">
        <v>0.345</v>
      </c>
      <c r="J77" s="815">
        <v>7.55</v>
      </c>
      <c r="K77" s="815" t="s">
        <v>132</v>
      </c>
      <c r="L77" s="816">
        <f t="shared" si="8"/>
        <v>7.95</v>
      </c>
      <c r="M77" s="451" t="s">
        <v>132</v>
      </c>
      <c r="N77" s="817">
        <f t="shared" si="7"/>
        <v>8.45</v>
      </c>
      <c r="O77" s="210"/>
      <c r="P77" s="166">
        <v>65</v>
      </c>
      <c r="Q77" s="166"/>
    </row>
    <row r="78" spans="2:17" s="185" customFormat="1" ht="15.75" thickBot="1">
      <c r="B78" s="282" t="s">
        <v>119</v>
      </c>
      <c r="C78" s="283" t="s">
        <v>556</v>
      </c>
      <c r="D78" s="284" t="s">
        <v>557</v>
      </c>
      <c r="E78" s="514" t="s">
        <v>9</v>
      </c>
      <c r="F78" s="284" t="s">
        <v>127</v>
      </c>
      <c r="G78" s="284"/>
      <c r="H78" s="284"/>
      <c r="I78" s="554">
        <v>0.6</v>
      </c>
      <c r="J78" s="821">
        <v>13.15</v>
      </c>
      <c r="K78" s="821"/>
      <c r="L78" s="822">
        <f t="shared" si="8"/>
        <v>13.55</v>
      </c>
      <c r="M78" s="271"/>
      <c r="N78" s="823">
        <f t="shared" si="7"/>
        <v>14.05</v>
      </c>
      <c r="O78" s="210"/>
      <c r="P78" s="166">
        <v>66</v>
      </c>
      <c r="Q78" s="166"/>
    </row>
    <row r="79" spans="2:18" s="247" customFormat="1" ht="15.75" thickTop="1">
      <c r="B79" s="275" t="s">
        <v>126</v>
      </c>
      <c r="C79" s="292" t="s">
        <v>123</v>
      </c>
      <c r="D79" s="293" t="s">
        <v>124</v>
      </c>
      <c r="E79" s="474" t="s">
        <v>29</v>
      </c>
      <c r="F79" s="293" t="s">
        <v>125</v>
      </c>
      <c r="G79" s="293">
        <v>0.275</v>
      </c>
      <c r="H79" s="293"/>
      <c r="I79" s="547">
        <v>0.32</v>
      </c>
      <c r="J79" s="818">
        <v>6.7</v>
      </c>
      <c r="K79" s="818">
        <v>0.28</v>
      </c>
      <c r="L79" s="819">
        <f t="shared" si="8"/>
        <v>7.1000000000000005</v>
      </c>
      <c r="M79" s="474">
        <v>0.3</v>
      </c>
      <c r="N79" s="820">
        <f t="shared" si="7"/>
        <v>7.6000000000000005</v>
      </c>
      <c r="O79" s="245"/>
      <c r="P79" s="166">
        <v>68</v>
      </c>
      <c r="Q79" s="246"/>
      <c r="R79" s="255"/>
    </row>
    <row r="80" spans="2:18" ht="15">
      <c r="B80" s="275" t="s">
        <v>128</v>
      </c>
      <c r="C80" s="276" t="s">
        <v>123</v>
      </c>
      <c r="D80" s="277" t="s">
        <v>95</v>
      </c>
      <c r="E80" s="451" t="s">
        <v>29</v>
      </c>
      <c r="F80" s="278" t="s">
        <v>127</v>
      </c>
      <c r="G80" s="277">
        <v>0.95</v>
      </c>
      <c r="H80" s="293"/>
      <c r="I80" s="547">
        <v>0.89</v>
      </c>
      <c r="J80" s="818">
        <v>14.55</v>
      </c>
      <c r="K80" s="815">
        <v>0.97</v>
      </c>
      <c r="L80" s="816">
        <f t="shared" si="8"/>
        <v>14.950000000000001</v>
      </c>
      <c r="M80" s="451">
        <v>1.02</v>
      </c>
      <c r="N80" s="817">
        <f t="shared" si="7"/>
        <v>15.450000000000001</v>
      </c>
      <c r="O80" s="210"/>
      <c r="P80" s="166">
        <v>69</v>
      </c>
      <c r="R80" s="198"/>
    </row>
    <row r="81" spans="2:18" s="246" customFormat="1" ht="15">
      <c r="B81" s="291" t="s">
        <v>135</v>
      </c>
      <c r="C81" s="276" t="s">
        <v>131</v>
      </c>
      <c r="D81" s="277" t="s">
        <v>107</v>
      </c>
      <c r="E81" s="451" t="s">
        <v>29</v>
      </c>
      <c r="F81" s="278" t="s">
        <v>448</v>
      </c>
      <c r="G81" s="277">
        <v>0.58</v>
      </c>
      <c r="H81" s="277"/>
      <c r="I81" s="548">
        <v>0.45</v>
      </c>
      <c r="J81" s="815">
        <v>9.01</v>
      </c>
      <c r="K81" s="815">
        <v>0.59</v>
      </c>
      <c r="L81" s="816">
        <f t="shared" si="8"/>
        <v>9.41</v>
      </c>
      <c r="M81" s="451"/>
      <c r="N81" s="817">
        <f>L81+0.5</f>
        <v>9.91</v>
      </c>
      <c r="O81" s="245"/>
      <c r="P81" s="166">
        <v>72</v>
      </c>
      <c r="R81" s="263"/>
    </row>
    <row r="82" spans="2:17" s="262" customFormat="1" ht="15">
      <c r="B82" s="291" t="s">
        <v>139</v>
      </c>
      <c r="C82" s="276" t="s">
        <v>136</v>
      </c>
      <c r="D82" s="277" t="s">
        <v>124</v>
      </c>
      <c r="E82" s="451" t="s">
        <v>29</v>
      </c>
      <c r="F82" s="277" t="s">
        <v>137</v>
      </c>
      <c r="G82" s="277">
        <v>0.27</v>
      </c>
      <c r="H82" s="277"/>
      <c r="I82" s="548">
        <v>0.35</v>
      </c>
      <c r="J82" s="815">
        <v>4.5</v>
      </c>
      <c r="K82" s="815">
        <v>0.31</v>
      </c>
      <c r="L82" s="816">
        <f>J82+0.5</f>
        <v>5</v>
      </c>
      <c r="M82" s="451">
        <v>0.32</v>
      </c>
      <c r="N82" s="817">
        <f>L82+0.5</f>
        <v>5.5</v>
      </c>
      <c r="O82" s="260"/>
      <c r="P82" s="166">
        <v>74</v>
      </c>
      <c r="Q82" s="261"/>
    </row>
    <row r="83" spans="2:16" ht="15">
      <c r="B83" s="275" t="s">
        <v>142</v>
      </c>
      <c r="C83" s="276" t="s">
        <v>136</v>
      </c>
      <c r="D83" s="277" t="s">
        <v>95</v>
      </c>
      <c r="E83" s="451" t="s">
        <v>29</v>
      </c>
      <c r="F83" s="277" t="s">
        <v>127</v>
      </c>
      <c r="G83" s="277">
        <v>1.026</v>
      </c>
      <c r="H83" s="277"/>
      <c r="I83" s="548">
        <v>1.32</v>
      </c>
      <c r="J83" s="815">
        <v>15.7</v>
      </c>
      <c r="K83" s="815">
        <v>1.06</v>
      </c>
      <c r="L83" s="816">
        <f>J83+0.4</f>
        <v>16.099999999999998</v>
      </c>
      <c r="M83" s="451">
        <v>1.08</v>
      </c>
      <c r="N83" s="817">
        <f>L83+0.4</f>
        <v>16.499999999999996</v>
      </c>
      <c r="O83" s="210"/>
      <c r="P83" s="166">
        <v>75</v>
      </c>
    </row>
    <row r="84" spans="2:16" ht="15">
      <c r="B84" s="291" t="s">
        <v>144</v>
      </c>
      <c r="C84" s="276" t="s">
        <v>559</v>
      </c>
      <c r="D84" s="277" t="s">
        <v>440</v>
      </c>
      <c r="E84" s="451" t="s">
        <v>29</v>
      </c>
      <c r="F84" s="277" t="s">
        <v>558</v>
      </c>
      <c r="G84" s="277"/>
      <c r="H84" s="277"/>
      <c r="I84" s="548">
        <v>1.95</v>
      </c>
      <c r="J84" s="815">
        <v>18.5</v>
      </c>
      <c r="K84" s="815"/>
      <c r="L84" s="816">
        <f>J84+0.4</f>
        <v>18.9</v>
      </c>
      <c r="M84" s="451"/>
      <c r="N84" s="817">
        <f>L84+0.5</f>
        <v>19.4</v>
      </c>
      <c r="O84" s="210"/>
      <c r="P84" s="166">
        <v>76</v>
      </c>
    </row>
    <row r="85" spans="2:16" ht="15">
      <c r="B85" s="291" t="s">
        <v>148</v>
      </c>
      <c r="C85" s="276" t="s">
        <v>538</v>
      </c>
      <c r="D85" s="280" t="s">
        <v>419</v>
      </c>
      <c r="E85" s="451" t="s">
        <v>29</v>
      </c>
      <c r="F85" s="277">
        <v>100</v>
      </c>
      <c r="G85" s="241"/>
      <c r="H85" s="241"/>
      <c r="I85" s="548">
        <v>0.97</v>
      </c>
      <c r="J85" s="815">
        <v>20.8</v>
      </c>
      <c r="K85" s="815"/>
      <c r="L85" s="816">
        <f>J85+0.4</f>
        <v>21.2</v>
      </c>
      <c r="M85" s="451"/>
      <c r="N85" s="817">
        <f>L85+0.5</f>
        <v>21.7</v>
      </c>
      <c r="O85" s="210"/>
      <c r="P85" s="166">
        <v>78</v>
      </c>
    </row>
    <row r="86" spans="2:16" ht="15">
      <c r="B86" s="275" t="s">
        <v>149</v>
      </c>
      <c r="C86" s="276" t="s">
        <v>695</v>
      </c>
      <c r="D86" s="277" t="s">
        <v>696</v>
      </c>
      <c r="E86" s="451" t="s">
        <v>29</v>
      </c>
      <c r="F86" s="277" t="s">
        <v>438</v>
      </c>
      <c r="G86" s="277">
        <v>2.6</v>
      </c>
      <c r="H86" s="277"/>
      <c r="I86" s="548">
        <v>3.4</v>
      </c>
      <c r="J86" s="815">
        <v>59</v>
      </c>
      <c r="K86" s="815">
        <v>2.675</v>
      </c>
      <c r="L86" s="816">
        <f>J86+0.4</f>
        <v>59.4</v>
      </c>
      <c r="M86" s="451">
        <v>2.73</v>
      </c>
      <c r="N86" s="817">
        <f>L86+0.5</f>
        <v>59.9</v>
      </c>
      <c r="O86" s="210"/>
      <c r="P86" s="166">
        <v>79</v>
      </c>
    </row>
    <row r="87" spans="2:15" ht="15">
      <c r="B87" s="291"/>
      <c r="C87" s="276" t="s">
        <v>698</v>
      </c>
      <c r="D87" s="277" t="s">
        <v>697</v>
      </c>
      <c r="E87" s="451" t="s">
        <v>29</v>
      </c>
      <c r="F87" s="277"/>
      <c r="G87" s="277"/>
      <c r="H87" s="277"/>
      <c r="I87" s="451"/>
      <c r="J87" s="815">
        <v>21.3</v>
      </c>
      <c r="K87" s="815"/>
      <c r="L87" s="816">
        <v>24</v>
      </c>
      <c r="M87" s="451"/>
      <c r="N87" s="817">
        <v>26</v>
      </c>
      <c r="O87" s="210"/>
    </row>
    <row r="88" spans="2:17" s="185" customFormat="1" ht="15">
      <c r="B88" s="291" t="s">
        <v>152</v>
      </c>
      <c r="C88" s="276" t="s">
        <v>145</v>
      </c>
      <c r="D88" s="277" t="s">
        <v>429</v>
      </c>
      <c r="E88" s="451" t="s">
        <v>29</v>
      </c>
      <c r="F88" s="277">
        <v>20</v>
      </c>
      <c r="G88" s="277">
        <v>0.637</v>
      </c>
      <c r="H88" s="277"/>
      <c r="I88" s="548">
        <v>4.73</v>
      </c>
      <c r="J88" s="815">
        <f>I88*D4</f>
        <v>118.01350000000001</v>
      </c>
      <c r="K88" s="815">
        <v>0.655</v>
      </c>
      <c r="L88" s="816">
        <f aca="true" t="shared" si="9" ref="L88:L116">J88+0.4</f>
        <v>118.41350000000001</v>
      </c>
      <c r="M88" s="451">
        <v>0.673</v>
      </c>
      <c r="N88" s="817">
        <f aca="true" t="shared" si="10" ref="N88:N98">L88+0.5</f>
        <v>118.91350000000001</v>
      </c>
      <c r="O88" s="210"/>
      <c r="P88" s="166">
        <v>80</v>
      </c>
      <c r="Q88" s="166"/>
    </row>
    <row r="89" spans="2:16" ht="16.5" thickBot="1">
      <c r="B89" s="282" t="s">
        <v>154</v>
      </c>
      <c r="C89" s="283" t="s">
        <v>145</v>
      </c>
      <c r="D89" s="284" t="s">
        <v>32</v>
      </c>
      <c r="E89" s="271" t="s">
        <v>29</v>
      </c>
      <c r="F89" s="284">
        <v>20</v>
      </c>
      <c r="G89" s="284">
        <v>17.78</v>
      </c>
      <c r="H89" s="284"/>
      <c r="I89" s="554">
        <v>28.98</v>
      </c>
      <c r="J89" s="821">
        <v>510</v>
      </c>
      <c r="K89" s="821">
        <v>18.37</v>
      </c>
      <c r="L89" s="822">
        <f>J89+1</f>
        <v>511</v>
      </c>
      <c r="M89" s="271">
        <v>18.762</v>
      </c>
      <c r="N89" s="823">
        <f>L89+2</f>
        <v>513</v>
      </c>
      <c r="O89" s="212"/>
      <c r="P89" s="166">
        <v>81</v>
      </c>
    </row>
    <row r="90" spans="2:16" s="185" customFormat="1" ht="16.5" thickTop="1">
      <c r="B90" s="454" t="s">
        <v>157</v>
      </c>
      <c r="C90" s="292" t="s">
        <v>729</v>
      </c>
      <c r="D90" s="293" t="s">
        <v>730</v>
      </c>
      <c r="E90" s="541" t="s">
        <v>731</v>
      </c>
      <c r="F90" s="546"/>
      <c r="G90" s="242">
        <v>0.25</v>
      </c>
      <c r="H90" s="242"/>
      <c r="I90" s="547">
        <v>2.65</v>
      </c>
      <c r="J90" s="818">
        <v>68.8</v>
      </c>
      <c r="K90" s="818">
        <v>0.26</v>
      </c>
      <c r="L90" s="816">
        <f t="shared" si="9"/>
        <v>69.2</v>
      </c>
      <c r="M90" s="451">
        <v>0.673</v>
      </c>
      <c r="N90" s="817">
        <f t="shared" si="10"/>
        <v>69.7</v>
      </c>
      <c r="O90" s="212"/>
      <c r="P90" s="166">
        <v>82</v>
      </c>
    </row>
    <row r="91" spans="2:17" s="178" customFormat="1" ht="15">
      <c r="B91" s="452" t="s">
        <v>160</v>
      </c>
      <c r="C91" s="292" t="s">
        <v>729</v>
      </c>
      <c r="D91" s="277" t="s">
        <v>417</v>
      </c>
      <c r="E91" s="545" t="s">
        <v>731</v>
      </c>
      <c r="F91" s="298"/>
      <c r="G91" s="238">
        <v>1.1</v>
      </c>
      <c r="H91" s="238"/>
      <c r="I91" s="548">
        <v>11.97</v>
      </c>
      <c r="J91" s="818">
        <f>I91*J4</f>
        <v>311.22</v>
      </c>
      <c r="K91" s="815">
        <v>1.14</v>
      </c>
      <c r="L91" s="816">
        <f t="shared" si="9"/>
        <v>311.62</v>
      </c>
      <c r="M91" s="451">
        <v>1.673</v>
      </c>
      <c r="N91" s="817">
        <f t="shared" si="10"/>
        <v>312.12</v>
      </c>
      <c r="O91" s="237"/>
      <c r="P91" s="166">
        <v>83</v>
      </c>
      <c r="Q91" s="166"/>
    </row>
    <row r="92" spans="2:17" s="178" customFormat="1" ht="15">
      <c r="B92" s="452" t="s">
        <v>164</v>
      </c>
      <c r="C92" s="306" t="s">
        <v>596</v>
      </c>
      <c r="D92" s="277" t="s">
        <v>134</v>
      </c>
      <c r="E92" s="545" t="s">
        <v>731</v>
      </c>
      <c r="F92" s="299"/>
      <c r="G92" s="238">
        <v>0.72</v>
      </c>
      <c r="H92" s="238"/>
      <c r="I92" s="238"/>
      <c r="J92" s="815">
        <v>8.1</v>
      </c>
      <c r="K92" s="815">
        <v>0.75</v>
      </c>
      <c r="L92" s="816">
        <f t="shared" si="9"/>
        <v>8.5</v>
      </c>
      <c r="M92" s="451">
        <v>2.673</v>
      </c>
      <c r="N92" s="817">
        <f t="shared" si="10"/>
        <v>9</v>
      </c>
      <c r="O92" s="197"/>
      <c r="P92" s="166">
        <v>84</v>
      </c>
      <c r="Q92" s="166"/>
    </row>
    <row r="93" spans="2:17" s="178" customFormat="1" ht="15">
      <c r="B93" s="542"/>
      <c r="C93" s="306" t="s">
        <v>596</v>
      </c>
      <c r="D93" s="307" t="s">
        <v>617</v>
      </c>
      <c r="E93" s="545" t="s">
        <v>731</v>
      </c>
      <c r="F93" s="543"/>
      <c r="G93" s="544"/>
      <c r="H93" s="544"/>
      <c r="I93" s="544"/>
      <c r="J93" s="824">
        <v>7.6</v>
      </c>
      <c r="K93" s="824"/>
      <c r="L93" s="816">
        <f t="shared" si="9"/>
        <v>8</v>
      </c>
      <c r="M93" s="451">
        <v>3.673</v>
      </c>
      <c r="N93" s="817">
        <f t="shared" si="10"/>
        <v>8.5</v>
      </c>
      <c r="O93" s="197"/>
      <c r="P93" s="166"/>
      <c r="Q93" s="166"/>
    </row>
    <row r="94" spans="2:17" s="178" customFormat="1" ht="15">
      <c r="B94" s="542"/>
      <c r="C94" s="306" t="s">
        <v>732</v>
      </c>
      <c r="D94" s="307" t="s">
        <v>417</v>
      </c>
      <c r="E94" s="545" t="s">
        <v>731</v>
      </c>
      <c r="F94" s="543"/>
      <c r="G94" s="544"/>
      <c r="H94" s="544"/>
      <c r="I94" s="551">
        <v>13.23</v>
      </c>
      <c r="J94" s="824">
        <f>I94*J4</f>
        <v>343.98</v>
      </c>
      <c r="K94" s="824"/>
      <c r="L94" s="816">
        <f t="shared" si="9"/>
        <v>344.38</v>
      </c>
      <c r="M94" s="451">
        <v>4.673</v>
      </c>
      <c r="N94" s="817">
        <f t="shared" si="10"/>
        <v>344.88</v>
      </c>
      <c r="O94" s="197"/>
      <c r="P94" s="166"/>
      <c r="Q94" s="166"/>
    </row>
    <row r="95" spans="2:17" s="178" customFormat="1" ht="15">
      <c r="B95" s="542"/>
      <c r="C95" s="306" t="s">
        <v>598</v>
      </c>
      <c r="D95" s="307" t="s">
        <v>402</v>
      </c>
      <c r="E95" s="545" t="s">
        <v>731</v>
      </c>
      <c r="F95" s="543"/>
      <c r="G95" s="544"/>
      <c r="H95" s="544"/>
      <c r="I95" s="551">
        <v>2.4</v>
      </c>
      <c r="J95" s="824">
        <v>62.3</v>
      </c>
      <c r="K95" s="824"/>
      <c r="L95" s="816">
        <f t="shared" si="9"/>
        <v>62.699999999999996</v>
      </c>
      <c r="M95" s="451">
        <v>5.673</v>
      </c>
      <c r="N95" s="817">
        <f t="shared" si="10"/>
        <v>63.199999999999996</v>
      </c>
      <c r="O95" s="197"/>
      <c r="P95" s="166"/>
      <c r="Q95" s="166"/>
    </row>
    <row r="96" spans="2:17" s="178" customFormat="1" ht="15">
      <c r="B96" s="542"/>
      <c r="C96" s="306" t="s">
        <v>734</v>
      </c>
      <c r="D96" s="307" t="s">
        <v>733</v>
      </c>
      <c r="E96" s="545" t="s">
        <v>731</v>
      </c>
      <c r="F96" s="543"/>
      <c r="G96" s="544"/>
      <c r="H96" s="544"/>
      <c r="I96" s="551">
        <v>0.2</v>
      </c>
      <c r="J96" s="824">
        <f>I96*J4</f>
        <v>5.2</v>
      </c>
      <c r="K96" s="824"/>
      <c r="L96" s="816">
        <f t="shared" si="9"/>
        <v>5.6000000000000005</v>
      </c>
      <c r="M96" s="451">
        <v>6.673</v>
      </c>
      <c r="N96" s="817">
        <f t="shared" si="10"/>
        <v>6.1000000000000005</v>
      </c>
      <c r="O96" s="197"/>
      <c r="P96" s="166"/>
      <c r="Q96" s="166"/>
    </row>
    <row r="97" spans="2:17" s="178" customFormat="1" ht="15">
      <c r="B97" s="542"/>
      <c r="C97" s="306" t="s">
        <v>597</v>
      </c>
      <c r="D97" s="307" t="s">
        <v>440</v>
      </c>
      <c r="E97" s="545" t="s">
        <v>731</v>
      </c>
      <c r="F97" s="543"/>
      <c r="G97" s="544"/>
      <c r="H97" s="544"/>
      <c r="I97" s="551">
        <v>0.95</v>
      </c>
      <c r="J97" s="824">
        <v>24.6</v>
      </c>
      <c r="K97" s="824"/>
      <c r="L97" s="816">
        <f t="shared" si="9"/>
        <v>25</v>
      </c>
      <c r="M97" s="451">
        <v>7.673</v>
      </c>
      <c r="N97" s="817">
        <f t="shared" si="10"/>
        <v>25.5</v>
      </c>
      <c r="O97" s="197"/>
      <c r="P97" s="166"/>
      <c r="Q97" s="166"/>
    </row>
    <row r="98" spans="2:17" s="178" customFormat="1" ht="15.75" thickBot="1">
      <c r="B98" s="301"/>
      <c r="C98" s="283" t="s">
        <v>597</v>
      </c>
      <c r="D98" s="284" t="s">
        <v>409</v>
      </c>
      <c r="E98" s="552" t="s">
        <v>731</v>
      </c>
      <c r="F98" s="25"/>
      <c r="G98" s="553"/>
      <c r="H98" s="553"/>
      <c r="I98" s="554">
        <v>1.73</v>
      </c>
      <c r="J98" s="821">
        <v>44.8</v>
      </c>
      <c r="K98" s="821"/>
      <c r="L98" s="822">
        <f t="shared" si="9"/>
        <v>45.199999999999996</v>
      </c>
      <c r="M98" s="271">
        <v>8.673</v>
      </c>
      <c r="N98" s="823">
        <f t="shared" si="10"/>
        <v>45.699999999999996</v>
      </c>
      <c r="O98" s="197"/>
      <c r="P98" s="166"/>
      <c r="Q98" s="166"/>
    </row>
    <row r="99" spans="2:16" s="175" customFormat="1" ht="13.5" thickTop="1">
      <c r="B99" s="303" t="s">
        <v>170</v>
      </c>
      <c r="C99" s="292" t="s">
        <v>171</v>
      </c>
      <c r="D99" s="293" t="s">
        <v>107</v>
      </c>
      <c r="E99" s="474" t="s">
        <v>69</v>
      </c>
      <c r="F99" s="304" t="s">
        <v>455</v>
      </c>
      <c r="G99" s="293" t="s">
        <v>132</v>
      </c>
      <c r="H99" s="293"/>
      <c r="I99" s="547">
        <v>0.14</v>
      </c>
      <c r="J99" s="474">
        <v>3.22</v>
      </c>
      <c r="K99" s="474" t="s">
        <v>132</v>
      </c>
      <c r="L99" s="474">
        <f t="shared" si="9"/>
        <v>3.62</v>
      </c>
      <c r="M99" s="474" t="s">
        <v>132</v>
      </c>
      <c r="N99" s="825">
        <f aca="true" t="shared" si="11" ref="N99:N127">L99+0.5</f>
        <v>4.12</v>
      </c>
      <c r="P99" s="166">
        <v>86</v>
      </c>
    </row>
    <row r="100" spans="2:16" s="175" customFormat="1" ht="12.75">
      <c r="B100" s="305" t="s">
        <v>173</v>
      </c>
      <c r="C100" s="306" t="s">
        <v>175</v>
      </c>
      <c r="D100" s="307" t="s">
        <v>114</v>
      </c>
      <c r="E100" s="482" t="s">
        <v>69</v>
      </c>
      <c r="F100" s="307" t="s">
        <v>401</v>
      </c>
      <c r="G100" s="307" t="s">
        <v>132</v>
      </c>
      <c r="H100" s="307"/>
      <c r="I100" s="551">
        <v>14</v>
      </c>
      <c r="J100" s="482">
        <v>3.22</v>
      </c>
      <c r="K100" s="482" t="s">
        <v>132</v>
      </c>
      <c r="L100" s="482">
        <f t="shared" si="9"/>
        <v>3.62</v>
      </c>
      <c r="M100" s="482" t="s">
        <v>132</v>
      </c>
      <c r="N100" s="826">
        <f t="shared" si="11"/>
        <v>4.12</v>
      </c>
      <c r="P100" s="166">
        <v>87</v>
      </c>
    </row>
    <row r="101" spans="2:16" s="175" customFormat="1" ht="12.75">
      <c r="B101" s="308" t="s">
        <v>177</v>
      </c>
      <c r="C101" s="276" t="s">
        <v>175</v>
      </c>
      <c r="D101" s="277" t="s">
        <v>134</v>
      </c>
      <c r="E101" s="451" t="s">
        <v>69</v>
      </c>
      <c r="F101" s="277" t="s">
        <v>176</v>
      </c>
      <c r="G101" s="277" t="s">
        <v>132</v>
      </c>
      <c r="H101" s="277"/>
      <c r="I101" s="548">
        <v>0.38</v>
      </c>
      <c r="J101" s="451">
        <v>8.9</v>
      </c>
      <c r="K101" s="451" t="s">
        <v>132</v>
      </c>
      <c r="L101" s="451">
        <f t="shared" si="9"/>
        <v>9.3</v>
      </c>
      <c r="M101" s="451" t="s">
        <v>132</v>
      </c>
      <c r="N101" s="827">
        <f t="shared" si="11"/>
        <v>9.8</v>
      </c>
      <c r="P101" s="166">
        <v>88</v>
      </c>
    </row>
    <row r="102" spans="2:16" s="175" customFormat="1" ht="12.75">
      <c r="B102" s="305" t="s">
        <v>181</v>
      </c>
      <c r="C102" s="306" t="s">
        <v>560</v>
      </c>
      <c r="D102" s="307" t="s">
        <v>421</v>
      </c>
      <c r="E102" s="451" t="s">
        <v>69</v>
      </c>
      <c r="F102" s="307">
        <v>800</v>
      </c>
      <c r="G102" s="307"/>
      <c r="H102" s="307"/>
      <c r="I102" s="551">
        <v>0.44</v>
      </c>
      <c r="J102" s="482">
        <v>10.38</v>
      </c>
      <c r="K102" s="482"/>
      <c r="L102" s="482">
        <f t="shared" si="9"/>
        <v>10.780000000000001</v>
      </c>
      <c r="M102" s="482"/>
      <c r="N102" s="826">
        <f t="shared" si="11"/>
        <v>11.280000000000001</v>
      </c>
      <c r="P102" s="166">
        <v>89</v>
      </c>
    </row>
    <row r="103" spans="2:16" s="175" customFormat="1" ht="12.75">
      <c r="B103" s="308" t="s">
        <v>187</v>
      </c>
      <c r="C103" s="306" t="s">
        <v>561</v>
      </c>
      <c r="D103" s="309" t="s">
        <v>562</v>
      </c>
      <c r="E103" s="451" t="s">
        <v>69</v>
      </c>
      <c r="F103" s="307">
        <v>500</v>
      </c>
      <c r="G103" s="307"/>
      <c r="H103" s="307"/>
      <c r="I103" s="551">
        <v>0.45</v>
      </c>
      <c r="J103" s="482">
        <v>10.7</v>
      </c>
      <c r="K103" s="482"/>
      <c r="L103" s="482">
        <f t="shared" si="9"/>
        <v>11.1</v>
      </c>
      <c r="M103" s="482"/>
      <c r="N103" s="826">
        <f t="shared" si="11"/>
        <v>11.6</v>
      </c>
      <c r="P103" s="166">
        <v>90</v>
      </c>
    </row>
    <row r="104" spans="2:16" s="175" customFormat="1" ht="12.75">
      <c r="B104" s="305" t="s">
        <v>192</v>
      </c>
      <c r="C104" s="276" t="s">
        <v>175</v>
      </c>
      <c r="D104" s="307" t="s">
        <v>441</v>
      </c>
      <c r="E104" s="451" t="s">
        <v>69</v>
      </c>
      <c r="F104" s="307" t="s">
        <v>563</v>
      </c>
      <c r="G104" s="307"/>
      <c r="H104" s="307"/>
      <c r="I104" s="551">
        <v>0.74</v>
      </c>
      <c r="J104" s="482">
        <v>17.3</v>
      </c>
      <c r="K104" s="482"/>
      <c r="L104" s="482">
        <f t="shared" si="9"/>
        <v>17.7</v>
      </c>
      <c r="M104" s="482"/>
      <c r="N104" s="826">
        <f t="shared" si="11"/>
        <v>18.2</v>
      </c>
      <c r="P104" s="175">
        <v>1</v>
      </c>
    </row>
    <row r="105" spans="2:16" s="175" customFormat="1" ht="12.75">
      <c r="B105" s="308" t="s">
        <v>198</v>
      </c>
      <c r="C105" s="276" t="s">
        <v>175</v>
      </c>
      <c r="D105" s="307" t="s">
        <v>429</v>
      </c>
      <c r="E105" s="451" t="s">
        <v>69</v>
      </c>
      <c r="F105" s="307"/>
      <c r="G105" s="307"/>
      <c r="H105" s="307"/>
      <c r="I105" s="551">
        <v>1.85</v>
      </c>
      <c r="J105" s="482">
        <v>43.45</v>
      </c>
      <c r="K105" s="482"/>
      <c r="L105" s="482">
        <f t="shared" si="9"/>
        <v>43.85</v>
      </c>
      <c r="M105" s="482"/>
      <c r="N105" s="826">
        <f t="shared" si="11"/>
        <v>44.35</v>
      </c>
      <c r="P105" s="175">
        <v>2</v>
      </c>
    </row>
    <row r="106" spans="2:16" s="175" customFormat="1" ht="12.75">
      <c r="B106" s="305" t="s">
        <v>203</v>
      </c>
      <c r="C106" s="276" t="s">
        <v>175</v>
      </c>
      <c r="D106" s="307" t="s">
        <v>402</v>
      </c>
      <c r="E106" s="451" t="s">
        <v>69</v>
      </c>
      <c r="F106" s="307"/>
      <c r="G106" s="307"/>
      <c r="H106" s="307"/>
      <c r="I106" s="551">
        <v>2.96</v>
      </c>
      <c r="J106" s="482">
        <v>69.4</v>
      </c>
      <c r="K106" s="482"/>
      <c r="L106" s="482">
        <f t="shared" si="9"/>
        <v>69.80000000000001</v>
      </c>
      <c r="M106" s="482"/>
      <c r="N106" s="826">
        <f t="shared" si="11"/>
        <v>70.30000000000001</v>
      </c>
      <c r="P106" s="175">
        <v>3</v>
      </c>
    </row>
    <row r="107" spans="2:17" s="236" customFormat="1" ht="12.75">
      <c r="B107" s="308" t="s">
        <v>206</v>
      </c>
      <c r="C107" s="276" t="s">
        <v>418</v>
      </c>
      <c r="D107" s="277" t="s">
        <v>419</v>
      </c>
      <c r="E107" s="451" t="s">
        <v>69</v>
      </c>
      <c r="F107" s="277"/>
      <c r="G107" s="277"/>
      <c r="H107" s="277"/>
      <c r="I107" s="548">
        <v>0.19</v>
      </c>
      <c r="J107" s="451">
        <v>4.5</v>
      </c>
      <c r="K107" s="451"/>
      <c r="L107" s="451">
        <f t="shared" si="9"/>
        <v>4.9</v>
      </c>
      <c r="M107" s="451"/>
      <c r="N107" s="827">
        <f t="shared" si="11"/>
        <v>5.4</v>
      </c>
      <c r="P107" s="175">
        <v>4</v>
      </c>
      <c r="Q107" s="166"/>
    </row>
    <row r="108" spans="2:16" s="316" customFormat="1" ht="13.5" thickBot="1">
      <c r="B108" s="310" t="s">
        <v>363</v>
      </c>
      <c r="C108" s="283" t="s">
        <v>684</v>
      </c>
      <c r="D108" s="284" t="s">
        <v>683</v>
      </c>
      <c r="E108" s="271" t="s">
        <v>69</v>
      </c>
      <c r="F108" s="284"/>
      <c r="G108" s="284"/>
      <c r="H108" s="399" t="s">
        <v>685</v>
      </c>
      <c r="I108" s="554">
        <v>0.09</v>
      </c>
      <c r="J108" s="271">
        <v>2.25</v>
      </c>
      <c r="K108" s="271"/>
      <c r="L108" s="271">
        <f t="shared" si="9"/>
        <v>2.65</v>
      </c>
      <c r="M108" s="271"/>
      <c r="N108" s="828">
        <f t="shared" si="11"/>
        <v>3.15</v>
      </c>
      <c r="P108" s="319">
        <v>5</v>
      </c>
    </row>
    <row r="109" spans="2:16" s="316" customFormat="1" ht="13.5" thickTop="1">
      <c r="B109" s="303"/>
      <c r="C109" s="292" t="s">
        <v>686</v>
      </c>
      <c r="D109" s="293" t="s">
        <v>200</v>
      </c>
      <c r="E109" s="515" t="s">
        <v>675</v>
      </c>
      <c r="F109" s="293"/>
      <c r="G109" s="293"/>
      <c r="H109" s="353"/>
      <c r="I109" s="547">
        <v>0.21</v>
      </c>
      <c r="J109" s="547">
        <f>I109*B3</f>
        <v>5.04</v>
      </c>
      <c r="K109" s="547"/>
      <c r="L109" s="548">
        <f t="shared" si="9"/>
        <v>5.44</v>
      </c>
      <c r="M109" s="547"/>
      <c r="N109" s="577">
        <f t="shared" si="11"/>
        <v>5.94</v>
      </c>
      <c r="P109" s="319"/>
    </row>
    <row r="110" spans="2:16" s="316" customFormat="1" ht="12.75">
      <c r="B110" s="308"/>
      <c r="C110" s="276" t="s">
        <v>686</v>
      </c>
      <c r="D110" s="277" t="s">
        <v>440</v>
      </c>
      <c r="E110" s="516" t="s">
        <v>675</v>
      </c>
      <c r="F110" s="277"/>
      <c r="G110" s="277"/>
      <c r="H110" s="398"/>
      <c r="I110" s="548">
        <v>1.04</v>
      </c>
      <c r="J110" s="547">
        <f>I110*B3</f>
        <v>24.96</v>
      </c>
      <c r="K110" s="548"/>
      <c r="L110" s="548">
        <f t="shared" si="9"/>
        <v>25.36</v>
      </c>
      <c r="M110" s="547"/>
      <c r="N110" s="577">
        <f aca="true" t="shared" si="12" ref="N110:N115">L110+0.5</f>
        <v>25.86</v>
      </c>
      <c r="P110" s="319"/>
    </row>
    <row r="111" spans="2:16" s="316" customFormat="1" ht="12.75">
      <c r="B111" s="308"/>
      <c r="C111" s="276" t="s">
        <v>686</v>
      </c>
      <c r="D111" s="277" t="s">
        <v>402</v>
      </c>
      <c r="E111" s="516" t="s">
        <v>675</v>
      </c>
      <c r="F111" s="277"/>
      <c r="G111" s="277"/>
      <c r="H111" s="398"/>
      <c r="I111" s="548">
        <v>4.83</v>
      </c>
      <c r="J111" s="547">
        <f>I111*B3</f>
        <v>115.92</v>
      </c>
      <c r="K111" s="548"/>
      <c r="L111" s="548">
        <f t="shared" si="9"/>
        <v>116.32000000000001</v>
      </c>
      <c r="M111" s="547"/>
      <c r="N111" s="577">
        <f t="shared" si="12"/>
        <v>116.82000000000001</v>
      </c>
      <c r="P111" s="319"/>
    </row>
    <row r="112" spans="2:16" s="316" customFormat="1" ht="12.75">
      <c r="B112" s="308"/>
      <c r="C112" s="276" t="s">
        <v>687</v>
      </c>
      <c r="D112" s="277" t="s">
        <v>200</v>
      </c>
      <c r="E112" s="516" t="s">
        <v>675</v>
      </c>
      <c r="F112" s="277"/>
      <c r="G112" s="277"/>
      <c r="H112" s="398"/>
      <c r="I112" s="548">
        <v>0.11</v>
      </c>
      <c r="J112" s="547">
        <f>I112*B3</f>
        <v>2.64</v>
      </c>
      <c r="K112" s="548"/>
      <c r="L112" s="548">
        <f t="shared" si="9"/>
        <v>3.04</v>
      </c>
      <c r="M112" s="547"/>
      <c r="N112" s="577">
        <f t="shared" si="12"/>
        <v>3.54</v>
      </c>
      <c r="P112" s="319"/>
    </row>
    <row r="113" spans="2:16" s="316" customFormat="1" ht="12.75">
      <c r="B113" s="308"/>
      <c r="C113" s="276" t="s">
        <v>687</v>
      </c>
      <c r="D113" s="277" t="s">
        <v>440</v>
      </c>
      <c r="E113" s="516" t="s">
        <v>675</v>
      </c>
      <c r="F113" s="277"/>
      <c r="G113" s="277"/>
      <c r="H113" s="398"/>
      <c r="I113" s="548">
        <v>0.55</v>
      </c>
      <c r="J113" s="547">
        <f>I113*B3</f>
        <v>13.200000000000001</v>
      </c>
      <c r="K113" s="548"/>
      <c r="L113" s="548">
        <f t="shared" si="9"/>
        <v>13.600000000000001</v>
      </c>
      <c r="M113" s="547"/>
      <c r="N113" s="577">
        <f t="shared" si="12"/>
        <v>14.100000000000001</v>
      </c>
      <c r="P113" s="319"/>
    </row>
    <row r="114" spans="2:16" s="316" customFormat="1" ht="12.75">
      <c r="B114" s="308"/>
      <c r="C114" s="276" t="s">
        <v>688</v>
      </c>
      <c r="D114" s="277" t="s">
        <v>689</v>
      </c>
      <c r="E114" s="516" t="s">
        <v>675</v>
      </c>
      <c r="F114" s="277"/>
      <c r="G114" s="277"/>
      <c r="H114" s="398"/>
      <c r="I114" s="548">
        <v>0.53</v>
      </c>
      <c r="J114" s="547">
        <f>I114*B3</f>
        <v>12.72</v>
      </c>
      <c r="K114" s="548"/>
      <c r="L114" s="548">
        <f t="shared" si="9"/>
        <v>13.120000000000001</v>
      </c>
      <c r="M114" s="547"/>
      <c r="N114" s="577">
        <f t="shared" si="12"/>
        <v>13.620000000000001</v>
      </c>
      <c r="P114" s="319"/>
    </row>
    <row r="115" spans="2:16" s="316" customFormat="1" ht="13.5" thickBot="1">
      <c r="B115" s="310"/>
      <c r="C115" s="283" t="s">
        <v>688</v>
      </c>
      <c r="D115" s="284" t="s">
        <v>690</v>
      </c>
      <c r="E115" s="517" t="s">
        <v>675</v>
      </c>
      <c r="F115" s="284"/>
      <c r="G115" s="284"/>
      <c r="H115" s="399"/>
      <c r="I115" s="554">
        <v>2.42</v>
      </c>
      <c r="J115" s="554">
        <f>I115*B3</f>
        <v>58.08</v>
      </c>
      <c r="K115" s="554"/>
      <c r="L115" s="554">
        <f t="shared" si="9"/>
        <v>58.48</v>
      </c>
      <c r="M115" s="554"/>
      <c r="N115" s="578">
        <f t="shared" si="12"/>
        <v>58.98</v>
      </c>
      <c r="P115" s="319"/>
    </row>
    <row r="116" spans="2:26" s="316" customFormat="1" ht="15.75" thickTop="1">
      <c r="B116" s="308" t="s">
        <v>570</v>
      </c>
      <c r="C116" s="317" t="s">
        <v>565</v>
      </c>
      <c r="D116" s="315" t="s">
        <v>564</v>
      </c>
      <c r="E116" s="451" t="s">
        <v>415</v>
      </c>
      <c r="F116" s="277">
        <v>1200</v>
      </c>
      <c r="G116" s="277"/>
      <c r="H116" s="277"/>
      <c r="I116" s="548">
        <v>0.18</v>
      </c>
      <c r="J116" s="548">
        <f>I116*J3</f>
        <v>4.68</v>
      </c>
      <c r="K116" s="548"/>
      <c r="L116" s="548">
        <f t="shared" si="9"/>
        <v>5.08</v>
      </c>
      <c r="M116" s="548"/>
      <c r="N116" s="577">
        <f t="shared" si="11"/>
        <v>5.58</v>
      </c>
      <c r="O116" s="318"/>
      <c r="P116" s="175">
        <v>9</v>
      </c>
      <c r="R116" s="319"/>
      <c r="S116" s="319"/>
      <c r="T116" s="319"/>
      <c r="U116" s="319"/>
      <c r="V116" s="319"/>
      <c r="W116" s="319"/>
      <c r="X116" s="319"/>
      <c r="Y116" s="319"/>
      <c r="Z116" s="319"/>
    </row>
    <row r="117" spans="2:17" s="319" customFormat="1" ht="12.75" customHeight="1">
      <c r="B117" s="308" t="s">
        <v>571</v>
      </c>
      <c r="C117" s="317" t="s">
        <v>566</v>
      </c>
      <c r="D117" s="320" t="s">
        <v>441</v>
      </c>
      <c r="E117" s="528" t="s">
        <v>415</v>
      </c>
      <c r="F117" s="277">
        <v>300</v>
      </c>
      <c r="G117" s="277"/>
      <c r="H117" s="277"/>
      <c r="I117" s="548">
        <v>0.53</v>
      </c>
      <c r="J117" s="548">
        <f>I117*J3</f>
        <v>13.780000000000001</v>
      </c>
      <c r="K117" s="548"/>
      <c r="L117" s="548">
        <f>J117+4</f>
        <v>17.78</v>
      </c>
      <c r="M117" s="548"/>
      <c r="N117" s="577">
        <f t="shared" si="11"/>
        <v>18.28</v>
      </c>
      <c r="O117" s="318"/>
      <c r="P117" s="175">
        <v>10</v>
      </c>
      <c r="Q117" s="316"/>
    </row>
    <row r="118" spans="2:17" s="319" customFormat="1" ht="12.75" customHeight="1">
      <c r="B118" s="308"/>
      <c r="C118" s="317" t="s">
        <v>699</v>
      </c>
      <c r="D118" s="320" t="s">
        <v>402</v>
      </c>
      <c r="E118" s="528" t="s">
        <v>415</v>
      </c>
      <c r="F118" s="277"/>
      <c r="G118" s="277"/>
      <c r="H118" s="277"/>
      <c r="I118" s="548">
        <v>1.79</v>
      </c>
      <c r="J118" s="548">
        <f>I118*J3</f>
        <v>46.54</v>
      </c>
      <c r="K118" s="548"/>
      <c r="L118" s="548">
        <f>J118+4</f>
        <v>50.54</v>
      </c>
      <c r="M118" s="548"/>
      <c r="N118" s="577">
        <f>L118+0.5</f>
        <v>51.04</v>
      </c>
      <c r="O118" s="318"/>
      <c r="P118" s="175"/>
      <c r="Q118" s="316"/>
    </row>
    <row r="119" spans="2:17" s="319" customFormat="1" ht="12.75" customHeight="1">
      <c r="B119" s="308"/>
      <c r="C119" s="317" t="s">
        <v>700</v>
      </c>
      <c r="D119" s="320" t="s">
        <v>701</v>
      </c>
      <c r="E119" s="528" t="s">
        <v>415</v>
      </c>
      <c r="F119" s="277"/>
      <c r="G119" s="277"/>
      <c r="H119" s="277"/>
      <c r="I119" s="548">
        <v>0.13</v>
      </c>
      <c r="J119" s="548">
        <f>I119*J3</f>
        <v>3.38</v>
      </c>
      <c r="K119" s="548"/>
      <c r="L119" s="548">
        <f>J119+4</f>
        <v>7.38</v>
      </c>
      <c r="M119" s="548"/>
      <c r="N119" s="577">
        <f>L119+0.5</f>
        <v>7.88</v>
      </c>
      <c r="O119" s="318"/>
      <c r="P119" s="175"/>
      <c r="Q119" s="316"/>
    </row>
    <row r="120" spans="2:17" s="319" customFormat="1" ht="12.75" customHeight="1">
      <c r="B120" s="308" t="s">
        <v>572</v>
      </c>
      <c r="C120" s="287" t="s">
        <v>178</v>
      </c>
      <c r="D120" s="288" t="s">
        <v>420</v>
      </c>
      <c r="E120" s="528" t="s">
        <v>415</v>
      </c>
      <c r="F120" s="321" t="s">
        <v>422</v>
      </c>
      <c r="G120" s="288" t="s">
        <v>132</v>
      </c>
      <c r="H120" s="288"/>
      <c r="I120" s="562">
        <v>0.15</v>
      </c>
      <c r="J120" s="562">
        <f>I120*J3</f>
        <v>3.9</v>
      </c>
      <c r="K120" s="562" t="s">
        <v>132</v>
      </c>
      <c r="L120" s="562">
        <f aca="true" t="shared" si="13" ref="L120:L137">J120+0.4</f>
        <v>4.3</v>
      </c>
      <c r="M120" s="562" t="s">
        <v>132</v>
      </c>
      <c r="N120" s="579">
        <f t="shared" si="11"/>
        <v>4.8</v>
      </c>
      <c r="O120" s="318"/>
      <c r="P120" s="175">
        <v>11</v>
      </c>
      <c r="Q120" s="316"/>
    </row>
    <row r="121" spans="2:17" s="319" customFormat="1" ht="13.5" customHeight="1">
      <c r="B121" s="308" t="s">
        <v>573</v>
      </c>
      <c r="C121" s="276" t="s">
        <v>567</v>
      </c>
      <c r="D121" s="277" t="s">
        <v>441</v>
      </c>
      <c r="E121" s="528" t="s">
        <v>415</v>
      </c>
      <c r="F121" s="322">
        <v>50</v>
      </c>
      <c r="G121" s="277" t="s">
        <v>132</v>
      </c>
      <c r="H121" s="323"/>
      <c r="I121" s="548">
        <v>0.58</v>
      </c>
      <c r="J121" s="548">
        <f>I121*J3</f>
        <v>15.079999999999998</v>
      </c>
      <c r="K121" s="548" t="s">
        <v>132</v>
      </c>
      <c r="L121" s="548">
        <f t="shared" si="13"/>
        <v>15.479999999999999</v>
      </c>
      <c r="M121" s="548" t="s">
        <v>132</v>
      </c>
      <c r="N121" s="577">
        <f t="shared" si="11"/>
        <v>15.979999999999999</v>
      </c>
      <c r="O121" s="318"/>
      <c r="P121" s="175">
        <v>12</v>
      </c>
      <c r="Q121" s="316"/>
    </row>
    <row r="122" spans="2:17" s="319" customFormat="1" ht="13.5" customHeight="1">
      <c r="B122" s="308" t="s">
        <v>574</v>
      </c>
      <c r="C122" s="327" t="s">
        <v>568</v>
      </c>
      <c r="D122" s="325" t="s">
        <v>419</v>
      </c>
      <c r="E122" s="451" t="s">
        <v>415</v>
      </c>
      <c r="F122" s="322">
        <v>1200</v>
      </c>
      <c r="G122" s="323"/>
      <c r="H122" s="324"/>
      <c r="I122" s="548">
        <v>0.17</v>
      </c>
      <c r="J122" s="548">
        <f>I122*J3</f>
        <v>4.42</v>
      </c>
      <c r="K122" s="548"/>
      <c r="L122" s="548">
        <f t="shared" si="13"/>
        <v>4.82</v>
      </c>
      <c r="M122" s="548"/>
      <c r="N122" s="577">
        <f t="shared" si="11"/>
        <v>5.32</v>
      </c>
      <c r="O122" s="318"/>
      <c r="P122" s="175">
        <v>13</v>
      </c>
      <c r="Q122" s="316"/>
    </row>
    <row r="123" spans="2:17" s="319" customFormat="1" ht="13.5" customHeight="1">
      <c r="B123" s="308" t="s">
        <v>575</v>
      </c>
      <c r="C123" s="327" t="s">
        <v>568</v>
      </c>
      <c r="D123" s="325" t="s">
        <v>421</v>
      </c>
      <c r="E123" s="451" t="s">
        <v>415</v>
      </c>
      <c r="F123" s="322">
        <v>1200</v>
      </c>
      <c r="G123" s="323"/>
      <c r="H123" s="324"/>
      <c r="I123" s="548">
        <v>0.26</v>
      </c>
      <c r="J123" s="548">
        <f>I123*J3</f>
        <v>6.76</v>
      </c>
      <c r="K123" s="548"/>
      <c r="L123" s="548">
        <f t="shared" si="13"/>
        <v>7.16</v>
      </c>
      <c r="M123" s="548"/>
      <c r="N123" s="577">
        <f t="shared" si="11"/>
        <v>7.66</v>
      </c>
      <c r="O123" s="318"/>
      <c r="P123" s="175">
        <v>14</v>
      </c>
      <c r="Q123" s="316"/>
    </row>
    <row r="124" spans="2:17" s="319" customFormat="1" ht="13.5" customHeight="1">
      <c r="B124" s="326" t="s">
        <v>576</v>
      </c>
      <c r="C124" s="327" t="s">
        <v>584</v>
      </c>
      <c r="D124" s="325" t="s">
        <v>421</v>
      </c>
      <c r="E124" s="451" t="s">
        <v>415</v>
      </c>
      <c r="F124" s="322">
        <v>1200</v>
      </c>
      <c r="G124" s="323"/>
      <c r="H124" s="324"/>
      <c r="I124" s="548">
        <v>0.2</v>
      </c>
      <c r="J124" s="548">
        <f>I124*J3</f>
        <v>5.2</v>
      </c>
      <c r="K124" s="548"/>
      <c r="L124" s="548">
        <f t="shared" si="13"/>
        <v>5.6000000000000005</v>
      </c>
      <c r="M124" s="548"/>
      <c r="N124" s="577">
        <f t="shared" si="11"/>
        <v>6.1000000000000005</v>
      </c>
      <c r="O124" s="318"/>
      <c r="P124" s="175">
        <v>15</v>
      </c>
      <c r="Q124" s="316"/>
    </row>
    <row r="125" spans="2:17" s="319" customFormat="1" ht="13.5" customHeight="1">
      <c r="B125" s="326"/>
      <c r="C125" s="327" t="s">
        <v>702</v>
      </c>
      <c r="D125" s="325" t="s">
        <v>703</v>
      </c>
      <c r="E125" s="451" t="s">
        <v>415</v>
      </c>
      <c r="F125" s="322"/>
      <c r="G125" s="323"/>
      <c r="H125" s="324"/>
      <c r="I125" s="548">
        <v>1.89</v>
      </c>
      <c r="J125" s="548">
        <f>I125*J3</f>
        <v>49.14</v>
      </c>
      <c r="K125" s="548"/>
      <c r="L125" s="548">
        <f t="shared" si="13"/>
        <v>49.54</v>
      </c>
      <c r="M125" s="548"/>
      <c r="N125" s="577">
        <f>L125+0.5</f>
        <v>50.04</v>
      </c>
      <c r="O125" s="318"/>
      <c r="P125" s="175"/>
      <c r="Q125" s="316"/>
    </row>
    <row r="126" spans="2:17" s="330" customFormat="1" ht="12" customHeight="1">
      <c r="B126" s="308" t="s">
        <v>577</v>
      </c>
      <c r="C126" s="314" t="s">
        <v>569</v>
      </c>
      <c r="D126" s="315" t="s">
        <v>564</v>
      </c>
      <c r="E126" s="451" t="s">
        <v>415</v>
      </c>
      <c r="F126" s="322">
        <v>1200</v>
      </c>
      <c r="G126" s="314"/>
      <c r="H126" s="314"/>
      <c r="I126" s="573">
        <v>0.32</v>
      </c>
      <c r="J126" s="573">
        <f>I126*J3</f>
        <v>8.32</v>
      </c>
      <c r="K126" s="580"/>
      <c r="L126" s="548">
        <f t="shared" si="13"/>
        <v>8.72</v>
      </c>
      <c r="M126" s="581"/>
      <c r="N126" s="577">
        <f t="shared" si="11"/>
        <v>9.22</v>
      </c>
      <c r="O126" s="318"/>
      <c r="P126" s="175">
        <v>16</v>
      </c>
      <c r="Q126" s="332"/>
    </row>
    <row r="127" spans="2:26" s="319" customFormat="1" ht="12.75" customHeight="1">
      <c r="B127" s="308" t="s">
        <v>578</v>
      </c>
      <c r="C127" s="314" t="s">
        <v>423</v>
      </c>
      <c r="D127" s="315" t="s">
        <v>424</v>
      </c>
      <c r="E127" s="529" t="s">
        <v>415</v>
      </c>
      <c r="F127" s="315" t="s">
        <v>422</v>
      </c>
      <c r="G127" s="276"/>
      <c r="H127" s="276"/>
      <c r="I127" s="574">
        <v>0.14</v>
      </c>
      <c r="J127" s="548">
        <f>I127*J3</f>
        <v>3.6400000000000006</v>
      </c>
      <c r="K127" s="581"/>
      <c r="L127" s="548">
        <f t="shared" si="13"/>
        <v>4.040000000000001</v>
      </c>
      <c r="M127" s="548"/>
      <c r="N127" s="577">
        <f t="shared" si="11"/>
        <v>4.540000000000001</v>
      </c>
      <c r="O127" s="316"/>
      <c r="P127" s="175">
        <v>17</v>
      </c>
      <c r="Q127" s="316"/>
      <c r="R127" s="316"/>
      <c r="S127" s="316"/>
      <c r="T127" s="316"/>
      <c r="U127" s="316"/>
      <c r="V127" s="316"/>
      <c r="W127" s="316"/>
      <c r="X127" s="316"/>
      <c r="Y127" s="316"/>
      <c r="Z127" s="316"/>
    </row>
    <row r="128" spans="2:26" s="319" customFormat="1" ht="12.75" customHeight="1">
      <c r="B128" s="308"/>
      <c r="C128" s="314" t="s">
        <v>704</v>
      </c>
      <c r="D128" s="315" t="s">
        <v>291</v>
      </c>
      <c r="E128" s="529" t="s">
        <v>415</v>
      </c>
      <c r="F128" s="315"/>
      <c r="G128" s="276"/>
      <c r="H128" s="276"/>
      <c r="I128" s="574">
        <v>0.55</v>
      </c>
      <c r="J128" s="548">
        <f>I128*J3</f>
        <v>14.3</v>
      </c>
      <c r="K128" s="581"/>
      <c r="L128" s="548">
        <f t="shared" si="13"/>
        <v>14.700000000000001</v>
      </c>
      <c r="M128" s="548"/>
      <c r="N128" s="577">
        <f>L128+0.5</f>
        <v>15.200000000000001</v>
      </c>
      <c r="O128" s="316"/>
      <c r="P128" s="175"/>
      <c r="Q128" s="316"/>
      <c r="R128" s="316"/>
      <c r="S128" s="316"/>
      <c r="T128" s="316"/>
      <c r="U128" s="316"/>
      <c r="V128" s="316"/>
      <c r="W128" s="316"/>
      <c r="X128" s="316"/>
      <c r="Y128" s="316"/>
      <c r="Z128" s="316"/>
    </row>
    <row r="129" spans="2:26" s="319" customFormat="1" ht="12.75" customHeight="1" thickBot="1">
      <c r="B129" s="310"/>
      <c r="C129" s="343" t="s">
        <v>706</v>
      </c>
      <c r="D129" s="344" t="s">
        <v>705</v>
      </c>
      <c r="E129" s="530" t="s">
        <v>415</v>
      </c>
      <c r="F129" s="344"/>
      <c r="G129" s="283"/>
      <c r="H129" s="283"/>
      <c r="I129" s="575">
        <v>0.47</v>
      </c>
      <c r="J129" s="554">
        <f>I129*J3</f>
        <v>12.219999999999999</v>
      </c>
      <c r="K129" s="582"/>
      <c r="L129" s="554">
        <f t="shared" si="13"/>
        <v>12.62</v>
      </c>
      <c r="M129" s="554"/>
      <c r="N129" s="578">
        <f>L129+0.5</f>
        <v>13.12</v>
      </c>
      <c r="O129" s="316"/>
      <c r="P129" s="175"/>
      <c r="Q129" s="316"/>
      <c r="R129" s="316"/>
      <c r="S129" s="316"/>
      <c r="T129" s="316"/>
      <c r="U129" s="316"/>
      <c r="V129" s="316"/>
      <c r="W129" s="316"/>
      <c r="X129" s="316"/>
      <c r="Y129" s="316"/>
      <c r="Z129" s="316"/>
    </row>
    <row r="130" spans="2:26" s="316" customFormat="1" ht="13.5" thickTop="1">
      <c r="B130" s="334" t="s">
        <v>588</v>
      </c>
      <c r="C130" s="306" t="s">
        <v>580</v>
      </c>
      <c r="D130" s="307" t="s">
        <v>579</v>
      </c>
      <c r="E130" s="513" t="s">
        <v>80</v>
      </c>
      <c r="F130" s="307">
        <v>800</v>
      </c>
      <c r="G130" s="307"/>
      <c r="H130" s="307"/>
      <c r="I130" s="551">
        <v>0.18</v>
      </c>
      <c r="J130" s="620">
        <f>I130*F4</f>
        <v>4.554</v>
      </c>
      <c r="K130" s="620"/>
      <c r="L130" s="621">
        <f t="shared" si="13"/>
        <v>4.954000000000001</v>
      </c>
      <c r="M130" s="551"/>
      <c r="N130" s="622">
        <f aca="true" t="shared" si="14" ref="N130:N137">L130+0.5</f>
        <v>5.454000000000001</v>
      </c>
      <c r="O130" s="319"/>
      <c r="P130" s="175">
        <v>25</v>
      </c>
      <c r="R130" s="333"/>
      <c r="S130" s="333"/>
      <c r="T130" s="333"/>
      <c r="U130" s="333"/>
      <c r="V130" s="319"/>
      <c r="W130" s="319"/>
      <c r="X130" s="319"/>
      <c r="Y130" s="319"/>
      <c r="Z130" s="319"/>
    </row>
    <row r="131" spans="2:26" s="316" customFormat="1" ht="12.75">
      <c r="B131" s="275" t="s">
        <v>589</v>
      </c>
      <c r="C131" s="327" t="s">
        <v>581</v>
      </c>
      <c r="D131" s="311" t="s">
        <v>421</v>
      </c>
      <c r="E131" s="513" t="s">
        <v>80</v>
      </c>
      <c r="F131" s="307">
        <v>600</v>
      </c>
      <c r="G131" s="307"/>
      <c r="H131" s="307"/>
      <c r="I131" s="551">
        <v>0.79</v>
      </c>
      <c r="J131" s="620">
        <f>I131*F4</f>
        <v>19.987000000000002</v>
      </c>
      <c r="K131" s="620"/>
      <c r="L131" s="621">
        <f t="shared" si="13"/>
        <v>20.387</v>
      </c>
      <c r="M131" s="551"/>
      <c r="N131" s="622">
        <f t="shared" si="14"/>
        <v>20.887</v>
      </c>
      <c r="O131" s="319"/>
      <c r="P131" s="175">
        <v>26</v>
      </c>
      <c r="R131" s="333"/>
      <c r="S131" s="333"/>
      <c r="T131" s="333"/>
      <c r="U131" s="333"/>
      <c r="V131" s="319"/>
      <c r="W131" s="319"/>
      <c r="X131" s="319"/>
      <c r="Y131" s="319"/>
      <c r="Z131" s="319"/>
    </row>
    <row r="132" spans="2:26" s="316" customFormat="1" ht="12.75">
      <c r="B132" s="334"/>
      <c r="C132" s="512" t="s">
        <v>691</v>
      </c>
      <c r="D132" s="311" t="s">
        <v>304</v>
      </c>
      <c r="E132" s="513" t="s">
        <v>80</v>
      </c>
      <c r="F132" s="307"/>
      <c r="G132" s="307"/>
      <c r="H132" s="307"/>
      <c r="I132" s="551">
        <v>2.57</v>
      </c>
      <c r="J132" s="620">
        <f>I132*F4</f>
        <v>65.021</v>
      </c>
      <c r="K132" s="620"/>
      <c r="L132" s="621">
        <f t="shared" si="13"/>
        <v>65.421</v>
      </c>
      <c r="M132" s="551"/>
      <c r="N132" s="622">
        <f>L132+0.5</f>
        <v>65.921</v>
      </c>
      <c r="O132" s="319"/>
      <c r="P132" s="175"/>
      <c r="R132" s="333"/>
      <c r="S132" s="333"/>
      <c r="T132" s="333"/>
      <c r="U132" s="333"/>
      <c r="V132" s="319"/>
      <c r="W132" s="319"/>
      <c r="X132" s="319"/>
      <c r="Y132" s="319"/>
      <c r="Z132" s="319"/>
    </row>
    <row r="133" spans="2:26" s="316" customFormat="1" ht="12.75">
      <c r="B133" s="334" t="s">
        <v>590</v>
      </c>
      <c r="C133" s="306" t="s">
        <v>582</v>
      </c>
      <c r="D133" s="307" t="s">
        <v>583</v>
      </c>
      <c r="E133" s="513" t="s">
        <v>80</v>
      </c>
      <c r="F133" s="307">
        <v>800</v>
      </c>
      <c r="G133" s="307"/>
      <c r="H133" s="307"/>
      <c r="I133" s="551">
        <v>0.21</v>
      </c>
      <c r="J133" s="620">
        <f>I133*F4</f>
        <v>5.313</v>
      </c>
      <c r="K133" s="620"/>
      <c r="L133" s="621">
        <f t="shared" si="13"/>
        <v>5.713</v>
      </c>
      <c r="M133" s="551"/>
      <c r="N133" s="622">
        <f t="shared" si="14"/>
        <v>6.213</v>
      </c>
      <c r="O133" s="319"/>
      <c r="P133" s="175">
        <v>27</v>
      </c>
      <c r="R133" s="333"/>
      <c r="S133" s="333"/>
      <c r="T133" s="333"/>
      <c r="U133" s="333"/>
      <c r="V133" s="319"/>
      <c r="W133" s="319"/>
      <c r="X133" s="319"/>
      <c r="Y133" s="319"/>
      <c r="Z133" s="319"/>
    </row>
    <row r="134" spans="2:26" s="316" customFormat="1" ht="12.75">
      <c r="B134" s="275" t="s">
        <v>591</v>
      </c>
      <c r="C134" s="306" t="s">
        <v>585</v>
      </c>
      <c r="D134" s="307" t="s">
        <v>440</v>
      </c>
      <c r="E134" s="513" t="s">
        <v>80</v>
      </c>
      <c r="F134" s="307">
        <v>600</v>
      </c>
      <c r="G134" s="307"/>
      <c r="H134" s="307"/>
      <c r="I134" s="551">
        <v>0.86</v>
      </c>
      <c r="J134" s="620">
        <f>I134*F4</f>
        <v>21.758</v>
      </c>
      <c r="K134" s="620"/>
      <c r="L134" s="621">
        <f t="shared" si="13"/>
        <v>22.157999999999998</v>
      </c>
      <c r="M134" s="551"/>
      <c r="N134" s="622">
        <f t="shared" si="14"/>
        <v>22.657999999999998</v>
      </c>
      <c r="O134" s="319"/>
      <c r="P134" s="175">
        <v>28</v>
      </c>
      <c r="R134" s="333"/>
      <c r="S134" s="333"/>
      <c r="T134" s="333"/>
      <c r="U134" s="333"/>
      <c r="V134" s="319"/>
      <c r="W134" s="319"/>
      <c r="X134" s="319"/>
      <c r="Y134" s="319"/>
      <c r="Z134" s="319"/>
    </row>
    <row r="135" spans="2:26" s="316" customFormat="1" ht="12.75">
      <c r="B135" s="334" t="s">
        <v>592</v>
      </c>
      <c r="C135" s="306" t="s">
        <v>586</v>
      </c>
      <c r="D135" s="307" t="s">
        <v>402</v>
      </c>
      <c r="E135" s="513" t="s">
        <v>80</v>
      </c>
      <c r="F135" s="307">
        <v>1000</v>
      </c>
      <c r="G135" s="307"/>
      <c r="H135" s="307"/>
      <c r="I135" s="551">
        <v>2.42</v>
      </c>
      <c r="J135" s="620">
        <f>I135*F4</f>
        <v>61.226</v>
      </c>
      <c r="K135" s="620"/>
      <c r="L135" s="621">
        <f t="shared" si="13"/>
        <v>61.626</v>
      </c>
      <c r="M135" s="551"/>
      <c r="N135" s="622">
        <f t="shared" si="14"/>
        <v>62.126</v>
      </c>
      <c r="O135" s="319"/>
      <c r="P135" s="175">
        <v>29</v>
      </c>
      <c r="R135" s="333"/>
      <c r="S135" s="333"/>
      <c r="T135" s="333"/>
      <c r="U135" s="333"/>
      <c r="V135" s="319"/>
      <c r="W135" s="319"/>
      <c r="X135" s="319"/>
      <c r="Y135" s="319"/>
      <c r="Z135" s="319"/>
    </row>
    <row r="136" spans="2:21" s="338" customFormat="1" ht="12.75">
      <c r="B136" s="334" t="s">
        <v>593</v>
      </c>
      <c r="C136" s="327" t="s">
        <v>587</v>
      </c>
      <c r="D136" s="307" t="s">
        <v>564</v>
      </c>
      <c r="E136" s="513" t="s">
        <v>80</v>
      </c>
      <c r="F136" s="307" t="s">
        <v>595</v>
      </c>
      <c r="G136" s="307"/>
      <c r="H136" s="307"/>
      <c r="I136" s="551">
        <v>0.13</v>
      </c>
      <c r="J136" s="550">
        <f>I136*F4</f>
        <v>3.289</v>
      </c>
      <c r="K136" s="550"/>
      <c r="L136" s="623">
        <f t="shared" si="13"/>
        <v>3.689</v>
      </c>
      <c r="M136" s="551"/>
      <c r="N136" s="624">
        <f t="shared" si="14"/>
        <v>4.189</v>
      </c>
      <c r="P136" s="175">
        <v>31</v>
      </c>
      <c r="R136" s="339"/>
      <c r="S136" s="339"/>
      <c r="T136" s="339"/>
      <c r="U136" s="339"/>
    </row>
    <row r="137" spans="2:26" s="319" customFormat="1" ht="12.75">
      <c r="B137" s="275" t="s">
        <v>594</v>
      </c>
      <c r="C137" s="276" t="s">
        <v>209</v>
      </c>
      <c r="D137" s="277" t="s">
        <v>114</v>
      </c>
      <c r="E137" s="513" t="s">
        <v>80</v>
      </c>
      <c r="F137" s="277" t="s">
        <v>595</v>
      </c>
      <c r="G137" s="277" t="s">
        <v>132</v>
      </c>
      <c r="H137" s="277"/>
      <c r="I137" s="548">
        <v>0.13</v>
      </c>
      <c r="J137" s="625">
        <f>I137*F4</f>
        <v>3.289</v>
      </c>
      <c r="K137" s="625" t="s">
        <v>132</v>
      </c>
      <c r="L137" s="567">
        <f t="shared" si="13"/>
        <v>3.689</v>
      </c>
      <c r="M137" s="548" t="s">
        <v>132</v>
      </c>
      <c r="N137" s="568">
        <f t="shared" si="14"/>
        <v>4.189</v>
      </c>
      <c r="O137" s="316"/>
      <c r="P137" s="175">
        <v>32</v>
      </c>
      <c r="Q137" s="316"/>
      <c r="R137" s="342"/>
      <c r="S137" s="342"/>
      <c r="T137" s="342"/>
      <c r="U137" s="342"/>
      <c r="V137" s="316"/>
      <c r="W137" s="316"/>
      <c r="X137" s="316"/>
      <c r="Y137" s="316"/>
      <c r="Z137" s="316"/>
    </row>
    <row r="138" spans="2:26" s="319" customFormat="1" ht="13.5" thickBot="1">
      <c r="B138" s="282"/>
      <c r="C138" s="283" t="s">
        <v>692</v>
      </c>
      <c r="D138" s="284" t="s">
        <v>693</v>
      </c>
      <c r="E138" s="514" t="s">
        <v>80</v>
      </c>
      <c r="F138" s="284"/>
      <c r="G138" s="284"/>
      <c r="H138" s="399" t="s">
        <v>694</v>
      </c>
      <c r="I138" s="271"/>
      <c r="J138" s="618">
        <v>16.8</v>
      </c>
      <c r="K138" s="618"/>
      <c r="L138" s="569">
        <v>16.9</v>
      </c>
      <c r="M138" s="554"/>
      <c r="N138" s="570">
        <v>17.1</v>
      </c>
      <c r="O138" s="316"/>
      <c r="P138" s="175"/>
      <c r="Q138" s="316"/>
      <c r="R138" s="342"/>
      <c r="S138" s="342"/>
      <c r="T138" s="342"/>
      <c r="U138" s="342"/>
      <c r="V138" s="316"/>
      <c r="W138" s="316"/>
      <c r="X138" s="316"/>
      <c r="Y138" s="316"/>
      <c r="Z138" s="316"/>
    </row>
    <row r="139" spans="2:21" ht="13.5" thickTop="1">
      <c r="B139" s="449" t="s">
        <v>601</v>
      </c>
      <c r="C139" s="346" t="s">
        <v>708</v>
      </c>
      <c r="D139" s="313"/>
      <c r="E139" s="531" t="s">
        <v>707</v>
      </c>
      <c r="F139" s="313"/>
      <c r="G139" s="347"/>
      <c r="H139" s="347"/>
      <c r="I139" s="474"/>
      <c r="J139" s="555">
        <v>4</v>
      </c>
      <c r="K139" s="348"/>
      <c r="L139" s="626">
        <f>J139+0.4</f>
        <v>4.4</v>
      </c>
      <c r="M139" s="627"/>
      <c r="N139" s="628">
        <f>L139+0.5</f>
        <v>4.9</v>
      </c>
      <c r="P139" s="175"/>
      <c r="R139" s="176"/>
      <c r="S139" s="176"/>
      <c r="T139" s="176"/>
      <c r="U139" s="176"/>
    </row>
    <row r="140" spans="2:18" s="319" customFormat="1" ht="15">
      <c r="B140" s="454"/>
      <c r="C140" s="346" t="s">
        <v>709</v>
      </c>
      <c r="D140" s="386"/>
      <c r="E140" s="531" t="s">
        <v>707</v>
      </c>
      <c r="F140" s="313" t="s">
        <v>657</v>
      </c>
      <c r="G140" s="293"/>
      <c r="H140" s="293"/>
      <c r="I140" s="474"/>
      <c r="J140" s="556">
        <v>5</v>
      </c>
      <c r="K140" s="294"/>
      <c r="L140" s="583">
        <f>J140+0.4</f>
        <v>5.4</v>
      </c>
      <c r="M140" s="547"/>
      <c r="N140" s="584">
        <f>L140+0.5</f>
        <v>5.9</v>
      </c>
      <c r="O140" s="318"/>
      <c r="P140" s="166"/>
      <c r="Q140" s="316"/>
      <c r="R140" s="358"/>
    </row>
    <row r="141" spans="2:18" s="319" customFormat="1" ht="12.75">
      <c r="B141" s="452"/>
      <c r="C141" s="453" t="s">
        <v>710</v>
      </c>
      <c r="D141" s="390"/>
      <c r="E141" s="531" t="s">
        <v>707</v>
      </c>
      <c r="F141" s="280" t="s">
        <v>600</v>
      </c>
      <c r="G141" s="277"/>
      <c r="H141" s="277"/>
      <c r="I141" s="3"/>
      <c r="J141" s="549">
        <v>10.5</v>
      </c>
      <c r="K141" s="279"/>
      <c r="L141" s="585">
        <v>9</v>
      </c>
      <c r="M141" s="548"/>
      <c r="N141" s="586">
        <v>9</v>
      </c>
      <c r="O141" s="479" t="s">
        <v>656</v>
      </c>
      <c r="P141" s="166"/>
      <c r="Q141" s="316"/>
      <c r="R141" s="358"/>
    </row>
    <row r="142" spans="2:18" s="319" customFormat="1" ht="12.75">
      <c r="B142" s="452"/>
      <c r="C142" s="814" t="s">
        <v>711</v>
      </c>
      <c r="D142" s="390"/>
      <c r="E142" s="531" t="s">
        <v>707</v>
      </c>
      <c r="F142" s="280" t="s">
        <v>645</v>
      </c>
      <c r="G142" s="277"/>
      <c r="H142" s="277"/>
      <c r="I142" s="3"/>
      <c r="J142" s="549">
        <v>4.5</v>
      </c>
      <c r="K142" s="279"/>
      <c r="L142" s="585">
        <f>J142+0.5</f>
        <v>5</v>
      </c>
      <c r="M142" s="548"/>
      <c r="N142" s="586">
        <f>L142+0.5</f>
        <v>5.5</v>
      </c>
      <c r="O142" s="479" t="s">
        <v>656</v>
      </c>
      <c r="P142" s="166"/>
      <c r="Q142" s="316"/>
      <c r="R142" s="358"/>
    </row>
    <row r="143" spans="2:21" ht="12.75">
      <c r="B143" s="308" t="s">
        <v>602</v>
      </c>
      <c r="C143" s="814" t="s">
        <v>712</v>
      </c>
      <c r="D143" s="277"/>
      <c r="E143" s="531" t="s">
        <v>707</v>
      </c>
      <c r="F143" s="277">
        <v>12</v>
      </c>
      <c r="G143" s="277"/>
      <c r="H143" s="277"/>
      <c r="I143" s="451"/>
      <c r="J143" s="549">
        <v>4.2</v>
      </c>
      <c r="K143" s="279"/>
      <c r="L143" s="585">
        <f aca="true" t="shared" si="15" ref="L143:L157">J143+0.4</f>
        <v>4.6000000000000005</v>
      </c>
      <c r="M143" s="548"/>
      <c r="N143" s="586">
        <f>L143+0.5</f>
        <v>5.1000000000000005</v>
      </c>
      <c r="P143" s="175">
        <v>39</v>
      </c>
      <c r="R143" s="176"/>
      <c r="S143" s="176"/>
      <c r="T143" s="176"/>
      <c r="U143" s="176"/>
    </row>
    <row r="144" spans="2:18" s="319" customFormat="1" ht="15">
      <c r="B144" s="452"/>
      <c r="C144" s="453" t="s">
        <v>713</v>
      </c>
      <c r="D144" s="390"/>
      <c r="E144" s="531" t="s">
        <v>707</v>
      </c>
      <c r="F144" s="280"/>
      <c r="G144" s="277"/>
      <c r="H144" s="277"/>
      <c r="I144" s="451"/>
      <c r="J144" s="549">
        <v>3.5</v>
      </c>
      <c r="K144" s="279"/>
      <c r="L144" s="583">
        <f t="shared" si="15"/>
        <v>3.9</v>
      </c>
      <c r="M144" s="548"/>
      <c r="N144" s="584">
        <f>L144+0.5</f>
        <v>4.4</v>
      </c>
      <c r="O144" s="318"/>
      <c r="P144" s="166"/>
      <c r="Q144" s="316"/>
      <c r="R144" s="358"/>
    </row>
    <row r="145" spans="2:18" s="319" customFormat="1" ht="15">
      <c r="B145" s="480"/>
      <c r="C145" s="477" t="s">
        <v>714</v>
      </c>
      <c r="D145" s="481"/>
      <c r="E145" s="531" t="s">
        <v>707</v>
      </c>
      <c r="F145" s="478"/>
      <c r="G145" s="307"/>
      <c r="H145" s="307"/>
      <c r="I145" s="482"/>
      <c r="J145" s="550">
        <v>3.5</v>
      </c>
      <c r="K145" s="340"/>
      <c r="L145" s="623">
        <f t="shared" si="15"/>
        <v>3.9</v>
      </c>
      <c r="M145" s="551"/>
      <c r="N145" s="624">
        <f>L145+0.4</f>
        <v>4.3</v>
      </c>
      <c r="O145" s="318"/>
      <c r="P145" s="166"/>
      <c r="Q145" s="316"/>
      <c r="R145" s="358"/>
    </row>
    <row r="146" spans="2:18" s="319" customFormat="1" ht="15">
      <c r="B146" s="452"/>
      <c r="C146" s="453" t="s">
        <v>715</v>
      </c>
      <c r="D146" s="390"/>
      <c r="E146" s="533" t="s">
        <v>707</v>
      </c>
      <c r="F146" s="280"/>
      <c r="G146" s="277"/>
      <c r="H146" s="277"/>
      <c r="I146" s="451"/>
      <c r="J146" s="549">
        <v>3.5</v>
      </c>
      <c r="K146" s="279"/>
      <c r="L146" s="585">
        <f t="shared" si="15"/>
        <v>3.9</v>
      </c>
      <c r="M146" s="548"/>
      <c r="N146" s="586">
        <f>L146+0.4</f>
        <v>4.3</v>
      </c>
      <c r="O146" s="318"/>
      <c r="P146" s="166"/>
      <c r="Q146" s="316"/>
      <c r="R146" s="358"/>
    </row>
    <row r="147" spans="2:18" s="319" customFormat="1" ht="15">
      <c r="B147" s="452"/>
      <c r="C147" s="453" t="s">
        <v>716</v>
      </c>
      <c r="D147" s="390"/>
      <c r="E147" s="533" t="s">
        <v>707</v>
      </c>
      <c r="F147" s="280"/>
      <c r="G147" s="277"/>
      <c r="H147" s="277"/>
      <c r="I147" s="451"/>
      <c r="J147" s="549">
        <v>6.5</v>
      </c>
      <c r="K147" s="279"/>
      <c r="L147" s="585">
        <f t="shared" si="15"/>
        <v>6.9</v>
      </c>
      <c r="M147" s="548"/>
      <c r="N147" s="586">
        <f aca="true" t="shared" si="16" ref="N147:N157">L147+0.4</f>
        <v>7.300000000000001</v>
      </c>
      <c r="O147" s="318"/>
      <c r="P147" s="166"/>
      <c r="Q147" s="316"/>
      <c r="R147" s="358"/>
    </row>
    <row r="148" spans="2:18" s="319" customFormat="1" ht="15">
      <c r="B148" s="452"/>
      <c r="C148" s="453" t="s">
        <v>717</v>
      </c>
      <c r="D148" s="390"/>
      <c r="E148" s="533" t="s">
        <v>707</v>
      </c>
      <c r="F148" s="280"/>
      <c r="G148" s="277"/>
      <c r="H148" s="277"/>
      <c r="I148" s="451"/>
      <c r="J148" s="549">
        <v>19</v>
      </c>
      <c r="K148" s="279"/>
      <c r="L148" s="585">
        <f t="shared" si="15"/>
        <v>19.4</v>
      </c>
      <c r="M148" s="548"/>
      <c r="N148" s="586">
        <f t="shared" si="16"/>
        <v>19.799999999999997</v>
      </c>
      <c r="O148" s="318"/>
      <c r="P148" s="166"/>
      <c r="Q148" s="316"/>
      <c r="R148" s="358"/>
    </row>
    <row r="149" spans="2:18" s="319" customFormat="1" ht="15">
      <c r="B149" s="452"/>
      <c r="C149" s="453" t="s">
        <v>718</v>
      </c>
      <c r="D149" s="390"/>
      <c r="E149" s="533" t="s">
        <v>707</v>
      </c>
      <c r="F149" s="280"/>
      <c r="G149" s="277"/>
      <c r="H149" s="277"/>
      <c r="I149" s="451"/>
      <c r="J149" s="549">
        <v>7.5</v>
      </c>
      <c r="K149" s="279"/>
      <c r="L149" s="585">
        <f t="shared" si="15"/>
        <v>7.9</v>
      </c>
      <c r="M149" s="548"/>
      <c r="N149" s="586">
        <f t="shared" si="16"/>
        <v>8.3</v>
      </c>
      <c r="O149" s="318"/>
      <c r="P149" s="166"/>
      <c r="Q149" s="316"/>
      <c r="R149" s="358"/>
    </row>
    <row r="150" spans="2:18" s="319" customFormat="1" ht="15">
      <c r="B150" s="452"/>
      <c r="C150" s="453" t="s">
        <v>719</v>
      </c>
      <c r="D150" s="390"/>
      <c r="E150" s="533" t="s">
        <v>707</v>
      </c>
      <c r="F150" s="280"/>
      <c r="G150" s="277"/>
      <c r="H150" s="277"/>
      <c r="I150" s="451"/>
      <c r="J150" s="549">
        <v>5</v>
      </c>
      <c r="K150" s="279"/>
      <c r="L150" s="585">
        <f t="shared" si="15"/>
        <v>5.4</v>
      </c>
      <c r="M150" s="548"/>
      <c r="N150" s="586">
        <f t="shared" si="16"/>
        <v>5.800000000000001</v>
      </c>
      <c r="O150" s="318"/>
      <c r="P150" s="166"/>
      <c r="Q150" s="316"/>
      <c r="R150" s="358"/>
    </row>
    <row r="151" spans="2:18" s="319" customFormat="1" ht="15">
      <c r="B151" s="452"/>
      <c r="C151" s="453" t="s">
        <v>720</v>
      </c>
      <c r="D151" s="390"/>
      <c r="E151" s="533"/>
      <c r="F151" s="280"/>
      <c r="G151" s="277"/>
      <c r="H151" s="277"/>
      <c r="I151" s="451"/>
      <c r="J151" s="549">
        <v>6</v>
      </c>
      <c r="K151" s="279"/>
      <c r="L151" s="585">
        <f t="shared" si="15"/>
        <v>6.4</v>
      </c>
      <c r="M151" s="548"/>
      <c r="N151" s="586">
        <f t="shared" si="16"/>
        <v>6.800000000000001</v>
      </c>
      <c r="O151" s="318"/>
      <c r="P151" s="166"/>
      <c r="Q151" s="316"/>
      <c r="R151" s="358"/>
    </row>
    <row r="152" spans="2:18" s="319" customFormat="1" ht="15.75" thickBot="1">
      <c r="B152" s="498"/>
      <c r="C152" s="461" t="s">
        <v>721</v>
      </c>
      <c r="D152" s="539"/>
      <c r="E152" s="540"/>
      <c r="F152" s="462"/>
      <c r="G152" s="284"/>
      <c r="H152" s="284"/>
      <c r="I152" s="271"/>
      <c r="J152" s="557">
        <v>5.7</v>
      </c>
      <c r="K152" s="286"/>
      <c r="L152" s="595">
        <f t="shared" si="15"/>
        <v>6.1000000000000005</v>
      </c>
      <c r="M152" s="554"/>
      <c r="N152" s="596">
        <f t="shared" si="16"/>
        <v>6.500000000000001</v>
      </c>
      <c r="O152" s="318"/>
      <c r="P152" s="166"/>
      <c r="Q152" s="316"/>
      <c r="R152" s="358"/>
    </row>
    <row r="153" spans="2:18" s="319" customFormat="1" ht="15.75" thickTop="1">
      <c r="B153" s="791"/>
      <c r="C153" s="535" t="s">
        <v>723</v>
      </c>
      <c r="D153" s="536"/>
      <c r="E153" s="537" t="s">
        <v>722</v>
      </c>
      <c r="F153" s="538"/>
      <c r="G153" s="288"/>
      <c r="H153" s="288"/>
      <c r="I153" s="476"/>
      <c r="J153" s="611">
        <v>27.5</v>
      </c>
      <c r="K153" s="289"/>
      <c r="L153" s="612">
        <f t="shared" si="15"/>
        <v>27.9</v>
      </c>
      <c r="M153" s="562"/>
      <c r="N153" s="613">
        <f t="shared" si="16"/>
        <v>28.299999999999997</v>
      </c>
      <c r="O153" s="318"/>
      <c r="P153" s="166"/>
      <c r="Q153" s="316"/>
      <c r="R153" s="358"/>
    </row>
    <row r="154" spans="2:18" s="319" customFormat="1" ht="15">
      <c r="B154" s="792"/>
      <c r="C154" s="477" t="s">
        <v>724</v>
      </c>
      <c r="D154" s="481"/>
      <c r="E154" s="534" t="s">
        <v>722</v>
      </c>
      <c r="F154" s="478"/>
      <c r="G154" s="307"/>
      <c r="H154" s="307"/>
      <c r="I154" s="482"/>
      <c r="J154" s="550">
        <v>23</v>
      </c>
      <c r="K154" s="340"/>
      <c r="L154" s="623">
        <f t="shared" si="15"/>
        <v>23.4</v>
      </c>
      <c r="M154" s="551"/>
      <c r="N154" s="624">
        <f t="shared" si="16"/>
        <v>23.799999999999997</v>
      </c>
      <c r="O154" s="318"/>
      <c r="P154" s="166"/>
      <c r="Q154" s="316"/>
      <c r="R154" s="358"/>
    </row>
    <row r="155" spans="2:18" s="319" customFormat="1" ht="15.75" thickBot="1">
      <c r="B155" s="498"/>
      <c r="C155" s="461" t="s">
        <v>725</v>
      </c>
      <c r="D155" s="539"/>
      <c r="E155" s="540" t="s">
        <v>722</v>
      </c>
      <c r="F155" s="462"/>
      <c r="G155" s="284"/>
      <c r="H155" s="284"/>
      <c r="I155" s="271"/>
      <c r="J155" s="557">
        <v>43</v>
      </c>
      <c r="K155" s="286"/>
      <c r="L155" s="595">
        <f t="shared" si="15"/>
        <v>43.4</v>
      </c>
      <c r="M155" s="554"/>
      <c r="N155" s="596">
        <f t="shared" si="16"/>
        <v>43.8</v>
      </c>
      <c r="O155" s="318"/>
      <c r="P155" s="166"/>
      <c r="Q155" s="316"/>
      <c r="R155" s="358"/>
    </row>
    <row r="156" spans="2:18" s="319" customFormat="1" ht="15.75" thickTop="1">
      <c r="B156" s="791"/>
      <c r="C156" s="535" t="s">
        <v>727</v>
      </c>
      <c r="D156" s="536"/>
      <c r="E156" s="537" t="s">
        <v>726</v>
      </c>
      <c r="F156" s="538"/>
      <c r="G156" s="288"/>
      <c r="H156" s="288"/>
      <c r="I156" s="476"/>
      <c r="J156" s="611">
        <v>33</v>
      </c>
      <c r="K156" s="289"/>
      <c r="L156" s="612">
        <f t="shared" si="15"/>
        <v>33.4</v>
      </c>
      <c r="M156" s="562"/>
      <c r="N156" s="613">
        <f t="shared" si="16"/>
        <v>33.8</v>
      </c>
      <c r="O156" s="318"/>
      <c r="P156" s="166"/>
      <c r="Q156" s="316"/>
      <c r="R156" s="358"/>
    </row>
    <row r="157" spans="2:18" s="319" customFormat="1" ht="15.75" thickBot="1">
      <c r="B157" s="793"/>
      <c r="C157" s="349" t="s">
        <v>728</v>
      </c>
      <c r="D157" s="483"/>
      <c r="E157" s="532" t="s">
        <v>726</v>
      </c>
      <c r="F157" s="350"/>
      <c r="G157" s="351"/>
      <c r="H157" s="351"/>
      <c r="I157" s="484"/>
      <c r="J157" s="619">
        <v>145</v>
      </c>
      <c r="K157" s="352"/>
      <c r="L157" s="589">
        <f t="shared" si="15"/>
        <v>145.4</v>
      </c>
      <c r="M157" s="566"/>
      <c r="N157" s="590">
        <f t="shared" si="16"/>
        <v>145.8</v>
      </c>
      <c r="O157" s="318"/>
      <c r="P157" s="166"/>
      <c r="Q157" s="316"/>
      <c r="R157" s="358"/>
    </row>
    <row r="158" spans="2:21" ht="15.75" thickBot="1">
      <c r="B158" s="849" t="s">
        <v>210</v>
      </c>
      <c r="C158" s="850"/>
      <c r="D158" s="850"/>
      <c r="E158" s="850"/>
      <c r="F158" s="850"/>
      <c r="G158" s="850"/>
      <c r="H158" s="850"/>
      <c r="I158" s="850"/>
      <c r="J158" s="850"/>
      <c r="K158" s="850"/>
      <c r="L158" s="850"/>
      <c r="M158" s="850"/>
      <c r="N158" s="851"/>
      <c r="O158" s="210"/>
      <c r="P158" s="175">
        <v>43</v>
      </c>
      <c r="R158" s="176"/>
      <c r="S158" s="176"/>
      <c r="T158" s="176"/>
      <c r="U158" s="176"/>
    </row>
    <row r="159" spans="2:16" s="316" customFormat="1" ht="12" customHeight="1">
      <c r="B159" s="371" t="s">
        <v>211</v>
      </c>
      <c r="C159" s="364" t="s">
        <v>212</v>
      </c>
      <c r="D159" s="290" t="s">
        <v>87</v>
      </c>
      <c r="E159" s="290" t="s">
        <v>29</v>
      </c>
      <c r="F159" s="290" t="s">
        <v>437</v>
      </c>
      <c r="G159" s="272">
        <v>0.356</v>
      </c>
      <c r="H159" s="272"/>
      <c r="I159" s="629">
        <v>0.45</v>
      </c>
      <c r="J159" s="591">
        <f>I159*D4</f>
        <v>11.2275</v>
      </c>
      <c r="K159" s="556">
        <v>0.365</v>
      </c>
      <c r="L159" s="571">
        <f>J159+0.4</f>
        <v>11.6275</v>
      </c>
      <c r="M159" s="629">
        <v>0.371</v>
      </c>
      <c r="N159" s="630">
        <f>L159+0.5</f>
        <v>12.1275</v>
      </c>
      <c r="O159" s="356"/>
      <c r="P159" s="175">
        <v>44</v>
      </c>
    </row>
    <row r="160" spans="2:16" ht="12.75" customHeight="1" hidden="1">
      <c r="B160" s="207" t="s">
        <v>213</v>
      </c>
      <c r="C160" s="204" t="s">
        <v>214</v>
      </c>
      <c r="D160" s="205" t="s">
        <v>61</v>
      </c>
      <c r="E160" s="206" t="s">
        <v>29</v>
      </c>
      <c r="F160" s="205" t="s">
        <v>132</v>
      </c>
      <c r="G160" s="203">
        <v>1.02</v>
      </c>
      <c r="H160" s="203"/>
      <c r="I160" s="203"/>
      <c r="J160" s="631">
        <f>G160*$G$5</f>
        <v>8.16</v>
      </c>
      <c r="K160" s="631">
        <v>1.07</v>
      </c>
      <c r="L160" s="632">
        <f>K160*$G$5</f>
        <v>8.56</v>
      </c>
      <c r="M160" s="633">
        <v>1.12</v>
      </c>
      <c r="N160" s="634">
        <f>M160*$G$5</f>
        <v>8.96</v>
      </c>
      <c r="O160" s="198"/>
      <c r="P160" s="175">
        <v>45</v>
      </c>
    </row>
    <row r="161" spans="2:16" s="316" customFormat="1" ht="12.75" customHeight="1">
      <c r="B161" s="372" t="s">
        <v>213</v>
      </c>
      <c r="C161" s="276" t="s">
        <v>451</v>
      </c>
      <c r="D161" s="277" t="s">
        <v>452</v>
      </c>
      <c r="E161" s="290" t="s">
        <v>29</v>
      </c>
      <c r="F161" s="277">
        <v>50</v>
      </c>
      <c r="G161" s="280"/>
      <c r="H161" s="280"/>
      <c r="I161" s="548">
        <v>2.51</v>
      </c>
      <c r="J161" s="549">
        <f>I161*D4</f>
        <v>62.62449999999999</v>
      </c>
      <c r="K161" s="549"/>
      <c r="L161" s="567">
        <f>J161+0.4</f>
        <v>63.02449999999999</v>
      </c>
      <c r="M161" s="548"/>
      <c r="N161" s="568">
        <f>L161+0.5</f>
        <v>63.52449999999999</v>
      </c>
      <c r="O161" s="318"/>
      <c r="P161" s="175">
        <v>46</v>
      </c>
    </row>
    <row r="162" spans="2:16" s="316" customFormat="1" ht="15">
      <c r="B162" s="373" t="s">
        <v>215</v>
      </c>
      <c r="C162" s="363" t="s">
        <v>214</v>
      </c>
      <c r="D162" s="278" t="s">
        <v>441</v>
      </c>
      <c r="E162" s="278" t="s">
        <v>29</v>
      </c>
      <c r="F162" s="278" t="s">
        <v>132</v>
      </c>
      <c r="G162" s="277">
        <v>3.62</v>
      </c>
      <c r="H162" s="277"/>
      <c r="I162" s="548">
        <v>1.41</v>
      </c>
      <c r="J162" s="549">
        <f>I162*D4</f>
        <v>35.1795</v>
      </c>
      <c r="K162" s="549">
        <v>3.73</v>
      </c>
      <c r="L162" s="567">
        <f>J162+0.4</f>
        <v>35.579499999999996</v>
      </c>
      <c r="M162" s="548">
        <v>3.81</v>
      </c>
      <c r="N162" s="568">
        <f>L162+0.5</f>
        <v>36.079499999999996</v>
      </c>
      <c r="O162" s="318"/>
      <c r="P162" s="175">
        <v>47</v>
      </c>
    </row>
    <row r="163" spans="2:16" s="316" customFormat="1" ht="15">
      <c r="B163" s="373" t="s">
        <v>216</v>
      </c>
      <c r="C163" s="363" t="s">
        <v>214</v>
      </c>
      <c r="D163" s="278" t="s">
        <v>11</v>
      </c>
      <c r="E163" s="278" t="s">
        <v>29</v>
      </c>
      <c r="F163" s="278" t="s">
        <v>132</v>
      </c>
      <c r="G163" s="277">
        <v>14.55</v>
      </c>
      <c r="H163" s="277"/>
      <c r="I163" s="548">
        <v>5.28</v>
      </c>
      <c r="J163" s="549">
        <f>I163*D4</f>
        <v>131.736</v>
      </c>
      <c r="K163" s="549">
        <v>15.03</v>
      </c>
      <c r="L163" s="567">
        <f>J163+1</f>
        <v>132.736</v>
      </c>
      <c r="M163" s="548">
        <v>15.35</v>
      </c>
      <c r="N163" s="568">
        <f>L163+1</f>
        <v>133.736</v>
      </c>
      <c r="O163" s="318"/>
      <c r="P163" s="175">
        <v>48</v>
      </c>
    </row>
    <row r="164" spans="2:16" s="316" customFormat="1" ht="12.75">
      <c r="B164" s="373" t="s">
        <v>217</v>
      </c>
      <c r="C164" s="363" t="s">
        <v>214</v>
      </c>
      <c r="D164" s="278" t="s">
        <v>32</v>
      </c>
      <c r="E164" s="278" t="s">
        <v>29</v>
      </c>
      <c r="F164" s="278" t="s">
        <v>132</v>
      </c>
      <c r="G164" s="277">
        <v>14.55</v>
      </c>
      <c r="H164" s="277"/>
      <c r="I164" s="548">
        <v>20.16</v>
      </c>
      <c r="J164" s="549">
        <f>I164*D4</f>
        <v>502.99199999999996</v>
      </c>
      <c r="K164" s="549">
        <v>15.03</v>
      </c>
      <c r="L164" s="567">
        <f>J164+1</f>
        <v>503.99199999999996</v>
      </c>
      <c r="M164" s="548">
        <v>15.35</v>
      </c>
      <c r="N164" s="568">
        <f>L164+2</f>
        <v>505.99199999999996</v>
      </c>
      <c r="O164" s="374"/>
      <c r="P164" s="175">
        <v>49</v>
      </c>
    </row>
    <row r="165" spans="2:16" s="316" customFormat="1" ht="12.75">
      <c r="B165" s="373"/>
      <c r="C165" s="363" t="s">
        <v>625</v>
      </c>
      <c r="D165" s="278" t="s">
        <v>626</v>
      </c>
      <c r="E165" s="278" t="s">
        <v>29</v>
      </c>
      <c r="F165" s="278"/>
      <c r="G165" s="277"/>
      <c r="H165" s="277"/>
      <c r="I165" s="548">
        <v>1.29</v>
      </c>
      <c r="J165" s="549">
        <f>I165*D4</f>
        <v>32.1855</v>
      </c>
      <c r="K165" s="549"/>
      <c r="L165" s="567">
        <f>J165+0.5</f>
        <v>32.6855</v>
      </c>
      <c r="M165" s="548"/>
      <c r="N165" s="568">
        <f>L165+0.5</f>
        <v>33.1855</v>
      </c>
      <c r="O165" s="374"/>
      <c r="P165" s="175">
        <v>50</v>
      </c>
    </row>
    <row r="166" spans="2:16" s="316" customFormat="1" ht="12.75" customHeight="1">
      <c r="B166" s="373" t="s">
        <v>217</v>
      </c>
      <c r="C166" s="363" t="s">
        <v>218</v>
      </c>
      <c r="D166" s="278" t="s">
        <v>441</v>
      </c>
      <c r="E166" s="278" t="s">
        <v>29</v>
      </c>
      <c r="F166" s="278" t="s">
        <v>558</v>
      </c>
      <c r="G166" s="277">
        <v>0.65</v>
      </c>
      <c r="H166" s="277"/>
      <c r="I166" s="548">
        <v>1.3</v>
      </c>
      <c r="J166" s="549">
        <f>I166*D4</f>
        <v>32.435</v>
      </c>
      <c r="K166" s="549">
        <v>0.67</v>
      </c>
      <c r="L166" s="567">
        <f>J166+0.4</f>
        <v>32.835</v>
      </c>
      <c r="M166" s="548">
        <v>0.685</v>
      </c>
      <c r="N166" s="568">
        <f>L166+0.5</f>
        <v>33.335</v>
      </c>
      <c r="O166" s="375"/>
      <c r="P166" s="175">
        <v>51</v>
      </c>
    </row>
    <row r="167" spans="2:16" s="316" customFormat="1" ht="15" customHeight="1">
      <c r="B167" s="373"/>
      <c r="C167" s="363" t="s">
        <v>218</v>
      </c>
      <c r="D167" s="278" t="s">
        <v>410</v>
      </c>
      <c r="E167" s="278" t="s">
        <v>29</v>
      </c>
      <c r="F167" s="278" t="s">
        <v>449</v>
      </c>
      <c r="G167" s="277"/>
      <c r="H167" s="277"/>
      <c r="I167" s="548">
        <v>3.17</v>
      </c>
      <c r="J167" s="549">
        <f>I167*D4</f>
        <v>79.0915</v>
      </c>
      <c r="K167" s="549"/>
      <c r="L167" s="567">
        <f>J167+0.8</f>
        <v>79.8915</v>
      </c>
      <c r="M167" s="548"/>
      <c r="N167" s="568">
        <f>L167+1</f>
        <v>80.8915</v>
      </c>
      <c r="P167" s="175">
        <v>52</v>
      </c>
    </row>
    <row r="168" spans="2:26" s="208" customFormat="1" ht="15" hidden="1">
      <c r="B168" s="216" t="s">
        <v>221</v>
      </c>
      <c r="C168" s="200" t="s">
        <v>218</v>
      </c>
      <c r="D168" s="201" t="s">
        <v>28</v>
      </c>
      <c r="E168" s="201" t="s">
        <v>29</v>
      </c>
      <c r="F168" s="201" t="s">
        <v>222</v>
      </c>
      <c r="G168" s="202">
        <v>5.015</v>
      </c>
      <c r="H168" s="202"/>
      <c r="I168" s="202"/>
      <c r="J168" s="549">
        <v>43</v>
      </c>
      <c r="K168" s="631">
        <v>5.18</v>
      </c>
      <c r="L168" s="567">
        <v>43.7</v>
      </c>
      <c r="M168" s="633">
        <v>5.29</v>
      </c>
      <c r="N168" s="568">
        <v>44.2</v>
      </c>
      <c r="O168" s="210"/>
      <c r="P168" s="175">
        <v>53</v>
      </c>
      <c r="Q168" s="166"/>
      <c r="R168" s="166"/>
      <c r="S168" s="166"/>
      <c r="T168" s="166"/>
      <c r="U168" s="166"/>
      <c r="V168" s="166"/>
      <c r="W168" s="166"/>
      <c r="X168" s="166"/>
      <c r="Y168" s="166"/>
      <c r="Z168" s="166"/>
    </row>
    <row r="169" spans="2:26" s="316" customFormat="1" ht="12.75">
      <c r="B169" s="373" t="s">
        <v>223</v>
      </c>
      <c r="C169" s="363" t="s">
        <v>218</v>
      </c>
      <c r="D169" s="278" t="s">
        <v>32</v>
      </c>
      <c r="E169" s="278" t="s">
        <v>29</v>
      </c>
      <c r="F169" s="278">
        <v>20</v>
      </c>
      <c r="G169" s="277">
        <v>12.95</v>
      </c>
      <c r="H169" s="277"/>
      <c r="I169" s="548">
        <v>20.16</v>
      </c>
      <c r="J169" s="549">
        <f>I169*D4</f>
        <v>502.99199999999996</v>
      </c>
      <c r="K169" s="549">
        <v>13.35</v>
      </c>
      <c r="L169" s="567">
        <f>J169+1</f>
        <v>503.99199999999996</v>
      </c>
      <c r="M169" s="548">
        <v>13.65</v>
      </c>
      <c r="N169" s="568">
        <f>L169+2</f>
        <v>505.99199999999996</v>
      </c>
      <c r="O169" s="319"/>
      <c r="P169" s="175">
        <v>54</v>
      </c>
      <c r="R169" s="319"/>
      <c r="S169" s="319"/>
      <c r="T169" s="319"/>
      <c r="U169" s="319"/>
      <c r="V169" s="319"/>
      <c r="W169" s="319"/>
      <c r="X169" s="319"/>
      <c r="Y169" s="319"/>
      <c r="Z169" s="319"/>
    </row>
    <row r="170" spans="2:26" s="319" customFormat="1" ht="15.75">
      <c r="B170" s="373" t="s">
        <v>224</v>
      </c>
      <c r="C170" s="363" t="s">
        <v>454</v>
      </c>
      <c r="D170" s="278" t="s">
        <v>134</v>
      </c>
      <c r="E170" s="278" t="s">
        <v>29</v>
      </c>
      <c r="F170" s="278" t="s">
        <v>422</v>
      </c>
      <c r="G170" s="277">
        <v>0.43</v>
      </c>
      <c r="H170" s="277"/>
      <c r="I170" s="548">
        <v>0.68</v>
      </c>
      <c r="J170" s="549">
        <f>I170*D4</f>
        <v>16.966</v>
      </c>
      <c r="K170" s="549">
        <v>0.445</v>
      </c>
      <c r="L170" s="567">
        <f>J170+0.5</f>
        <v>17.466</v>
      </c>
      <c r="M170" s="548">
        <v>0.46</v>
      </c>
      <c r="N170" s="568">
        <f>L170+0.5</f>
        <v>17.966</v>
      </c>
      <c r="O170" s="375"/>
      <c r="P170" s="175">
        <v>55</v>
      </c>
      <c r="Q170" s="316"/>
      <c r="R170" s="316"/>
      <c r="S170" s="316"/>
      <c r="T170" s="316"/>
      <c r="U170" s="316"/>
      <c r="V170" s="316"/>
      <c r="W170" s="316"/>
      <c r="X170" s="316"/>
      <c r="Y170" s="316"/>
      <c r="Z170" s="316"/>
    </row>
    <row r="171" spans="2:16" s="316" customFormat="1" ht="12.75">
      <c r="B171" s="373" t="s">
        <v>226</v>
      </c>
      <c r="C171" s="363" t="s">
        <v>225</v>
      </c>
      <c r="D171" s="278" t="s">
        <v>227</v>
      </c>
      <c r="E171" s="278" t="s">
        <v>29</v>
      </c>
      <c r="F171" s="278" t="s">
        <v>228</v>
      </c>
      <c r="G171" s="277">
        <v>1.86</v>
      </c>
      <c r="H171" s="277"/>
      <c r="I171" s="548">
        <v>3.24</v>
      </c>
      <c r="J171" s="549">
        <f>I171*D4</f>
        <v>80.83800000000001</v>
      </c>
      <c r="K171" s="549">
        <v>1.91</v>
      </c>
      <c r="L171" s="567">
        <f>J171+0.5</f>
        <v>81.33800000000001</v>
      </c>
      <c r="M171" s="548">
        <v>1.96</v>
      </c>
      <c r="N171" s="568">
        <f>L171+1</f>
        <v>82.33800000000001</v>
      </c>
      <c r="P171" s="175">
        <v>56</v>
      </c>
    </row>
    <row r="172" spans="2:16" s="316" customFormat="1" ht="12.75">
      <c r="B172" s="372" t="s">
        <v>229</v>
      </c>
      <c r="C172" s="363" t="s">
        <v>225</v>
      </c>
      <c r="D172" s="278" t="s">
        <v>32</v>
      </c>
      <c r="E172" s="278" t="s">
        <v>29</v>
      </c>
      <c r="F172" s="278" t="s">
        <v>54</v>
      </c>
      <c r="G172" s="277">
        <v>12.1</v>
      </c>
      <c r="H172" s="277"/>
      <c r="I172" s="548">
        <v>20.29</v>
      </c>
      <c r="J172" s="549">
        <f>I172*D4</f>
        <v>506.23549999999994</v>
      </c>
      <c r="K172" s="549">
        <v>12.495</v>
      </c>
      <c r="L172" s="567">
        <f>J172+1.5</f>
        <v>507.73549999999994</v>
      </c>
      <c r="M172" s="548">
        <v>12.77</v>
      </c>
      <c r="N172" s="568">
        <f>L172+2</f>
        <v>509.73549999999994</v>
      </c>
      <c r="O172" s="316">
        <v>2010</v>
      </c>
      <c r="P172" s="175">
        <v>57</v>
      </c>
    </row>
    <row r="173" spans="2:16" ht="14.25" customHeight="1" hidden="1">
      <c r="B173" s="207" t="s">
        <v>230</v>
      </c>
      <c r="C173" s="204" t="s">
        <v>231</v>
      </c>
      <c r="D173" s="205" t="s">
        <v>232</v>
      </c>
      <c r="E173" s="205" t="s">
        <v>29</v>
      </c>
      <c r="F173" s="205" t="s">
        <v>233</v>
      </c>
      <c r="G173" s="203">
        <v>0.91</v>
      </c>
      <c r="H173" s="203"/>
      <c r="I173" s="203"/>
      <c r="J173" s="635">
        <f>G173*$G$5</f>
        <v>7.28</v>
      </c>
      <c r="K173" s="631">
        <v>0.935</v>
      </c>
      <c r="L173" s="636">
        <f>K173*$G$5</f>
        <v>7.48</v>
      </c>
      <c r="M173" s="633">
        <v>0.955</v>
      </c>
      <c r="N173" s="637">
        <f>M173*$G$5</f>
        <v>7.64</v>
      </c>
      <c r="O173" s="177">
        <v>2010</v>
      </c>
      <c r="P173" s="175">
        <v>58</v>
      </c>
    </row>
    <row r="174" spans="2:16" ht="13.5" customHeight="1" hidden="1">
      <c r="B174" s="207" t="s">
        <v>234</v>
      </c>
      <c r="C174" s="204" t="s">
        <v>231</v>
      </c>
      <c r="D174" s="205" t="s">
        <v>227</v>
      </c>
      <c r="E174" s="205" t="s">
        <v>29</v>
      </c>
      <c r="F174" s="205" t="s">
        <v>235</v>
      </c>
      <c r="G174" s="203">
        <v>1.49</v>
      </c>
      <c r="H174" s="203"/>
      <c r="I174" s="203"/>
      <c r="J174" s="635">
        <v>12.1</v>
      </c>
      <c r="K174" s="631">
        <v>1.54</v>
      </c>
      <c r="L174" s="636">
        <f>K174*$G$5</f>
        <v>12.32</v>
      </c>
      <c r="M174" s="633">
        <v>1.57</v>
      </c>
      <c r="N174" s="637">
        <f>M174*$G$5</f>
        <v>12.56</v>
      </c>
      <c r="O174" s="177">
        <v>2010</v>
      </c>
      <c r="P174" s="175">
        <v>59</v>
      </c>
    </row>
    <row r="175" spans="2:26" ht="14.25" customHeight="1" hidden="1">
      <c r="B175" s="207" t="s">
        <v>236</v>
      </c>
      <c r="C175" s="204" t="s">
        <v>231</v>
      </c>
      <c r="D175" s="205" t="s">
        <v>32</v>
      </c>
      <c r="E175" s="205" t="s">
        <v>29</v>
      </c>
      <c r="F175" s="205" t="s">
        <v>33</v>
      </c>
      <c r="G175" s="203">
        <v>6.467</v>
      </c>
      <c r="H175" s="203"/>
      <c r="I175" s="203"/>
      <c r="J175" s="635">
        <v>52.5</v>
      </c>
      <c r="K175" s="631">
        <v>6.68</v>
      </c>
      <c r="L175" s="636">
        <f>K175*$G$5</f>
        <v>53.44</v>
      </c>
      <c r="M175" s="633">
        <v>6.85</v>
      </c>
      <c r="N175" s="637">
        <f>M175*$G$5</f>
        <v>54.8</v>
      </c>
      <c r="O175" s="260"/>
      <c r="P175" s="175">
        <v>60</v>
      </c>
      <c r="Q175" s="261"/>
      <c r="R175" s="262"/>
      <c r="S175" s="262"/>
      <c r="T175" s="262"/>
      <c r="U175" s="262"/>
      <c r="V175" s="262"/>
      <c r="W175" s="262"/>
      <c r="X175" s="262"/>
      <c r="Y175" s="262"/>
      <c r="Z175" s="262"/>
    </row>
    <row r="176" spans="2:26" s="319" customFormat="1" ht="12.75">
      <c r="B176" s="373" t="s">
        <v>237</v>
      </c>
      <c r="C176" s="363" t="s">
        <v>238</v>
      </c>
      <c r="D176" s="278" t="s">
        <v>239</v>
      </c>
      <c r="E176" s="278" t="s">
        <v>29</v>
      </c>
      <c r="F176" s="278" t="s">
        <v>450</v>
      </c>
      <c r="G176" s="277">
        <v>0.65</v>
      </c>
      <c r="H176" s="277"/>
      <c r="I176" s="548">
        <v>0.85</v>
      </c>
      <c r="J176" s="549">
        <f>I176*D4</f>
        <v>21.2075</v>
      </c>
      <c r="K176" s="549">
        <v>0.79</v>
      </c>
      <c r="L176" s="567">
        <f>J176+0.5</f>
        <v>21.7075</v>
      </c>
      <c r="M176" s="548">
        <v>0.83</v>
      </c>
      <c r="N176" s="568">
        <f>L176+0.5</f>
        <v>22.2075</v>
      </c>
      <c r="O176" s="374"/>
      <c r="P176" s="175">
        <v>61</v>
      </c>
      <c r="Q176" s="316"/>
      <c r="R176" s="316"/>
      <c r="S176" s="316"/>
      <c r="T176" s="316"/>
      <c r="U176" s="316"/>
      <c r="V176" s="316"/>
      <c r="W176" s="316"/>
      <c r="X176" s="316"/>
      <c r="Y176" s="316"/>
      <c r="Z176" s="316"/>
    </row>
    <row r="177" spans="2:26" s="316" customFormat="1" ht="15.75" customHeight="1" thickBot="1">
      <c r="B177" s="376" t="s">
        <v>241</v>
      </c>
      <c r="C177" s="377" t="s">
        <v>624</v>
      </c>
      <c r="D177" s="285" t="s">
        <v>419</v>
      </c>
      <c r="E177" s="285" t="s">
        <v>29</v>
      </c>
      <c r="F177" s="285"/>
      <c r="G177" s="284">
        <v>0.32</v>
      </c>
      <c r="H177" s="284"/>
      <c r="I177" s="554">
        <v>0.82</v>
      </c>
      <c r="J177" s="557">
        <f>I177*D4</f>
        <v>20.459</v>
      </c>
      <c r="K177" s="557">
        <v>0.34</v>
      </c>
      <c r="L177" s="569">
        <f>J177+0.5</f>
        <v>20.959</v>
      </c>
      <c r="M177" s="554">
        <v>0.35</v>
      </c>
      <c r="N177" s="570">
        <f>L177+0.7</f>
        <v>21.659</v>
      </c>
      <c r="O177" s="318"/>
      <c r="P177" s="175">
        <v>62</v>
      </c>
      <c r="R177" s="319"/>
      <c r="S177" s="319"/>
      <c r="T177" s="319"/>
      <c r="U177" s="319"/>
      <c r="V177" s="319"/>
      <c r="W177" s="319"/>
      <c r="X177" s="319"/>
      <c r="Y177" s="319"/>
      <c r="Z177" s="319"/>
    </row>
    <row r="178" spans="2:17" s="319" customFormat="1" ht="13.5" thickTop="1">
      <c r="B178" s="371" t="s">
        <v>244</v>
      </c>
      <c r="C178" s="364" t="s">
        <v>245</v>
      </c>
      <c r="D178" s="290" t="s">
        <v>432</v>
      </c>
      <c r="E178" s="290" t="s">
        <v>9</v>
      </c>
      <c r="F178" s="290" t="s">
        <v>381</v>
      </c>
      <c r="G178" s="293" t="s">
        <v>132</v>
      </c>
      <c r="H178" s="293"/>
      <c r="I178" s="547">
        <v>0.87</v>
      </c>
      <c r="J178" s="556">
        <f>I178*D3</f>
        <v>22.185</v>
      </c>
      <c r="K178" s="556">
        <v>6.4</v>
      </c>
      <c r="L178" s="571">
        <f>J178+0.5</f>
        <v>22.685</v>
      </c>
      <c r="M178" s="547" t="s">
        <v>132</v>
      </c>
      <c r="N178" s="572">
        <f>L178+0.5</f>
        <v>23.185</v>
      </c>
      <c r="P178" s="175">
        <v>63</v>
      </c>
      <c r="Q178" s="316"/>
    </row>
    <row r="179" spans="2:17" s="319" customFormat="1" ht="12.75">
      <c r="B179" s="371"/>
      <c r="C179" s="364" t="s">
        <v>245</v>
      </c>
      <c r="D179" s="290" t="s">
        <v>402</v>
      </c>
      <c r="E179" s="290" t="s">
        <v>9</v>
      </c>
      <c r="F179" s="290">
        <v>50</v>
      </c>
      <c r="G179" s="293"/>
      <c r="H179" s="293"/>
      <c r="I179" s="547">
        <v>7.72</v>
      </c>
      <c r="J179" s="556">
        <f>I179*D3</f>
        <v>196.85999999999999</v>
      </c>
      <c r="K179" s="556"/>
      <c r="L179" s="571">
        <f>J179+1.5</f>
        <v>198.35999999999999</v>
      </c>
      <c r="M179" s="547"/>
      <c r="N179" s="572">
        <f>L179+2</f>
        <v>200.35999999999999</v>
      </c>
      <c r="P179" s="175">
        <v>64</v>
      </c>
      <c r="Q179" s="316"/>
    </row>
    <row r="180" spans="2:17" s="319" customFormat="1" ht="12.75">
      <c r="B180" s="371"/>
      <c r="C180" s="364" t="s">
        <v>245</v>
      </c>
      <c r="D180" s="290" t="s">
        <v>658</v>
      </c>
      <c r="E180" s="290" t="s">
        <v>9</v>
      </c>
      <c r="F180" s="290"/>
      <c r="G180" s="293"/>
      <c r="H180" s="293"/>
      <c r="I180" s="547">
        <v>2.95</v>
      </c>
      <c r="J180" s="556">
        <f>I180*D3</f>
        <v>75.22500000000001</v>
      </c>
      <c r="K180" s="556"/>
      <c r="L180" s="571">
        <f>J180+1.5</f>
        <v>76.72500000000001</v>
      </c>
      <c r="M180" s="547"/>
      <c r="N180" s="572">
        <f>L180+2</f>
        <v>78.72500000000001</v>
      </c>
      <c r="P180" s="175"/>
      <c r="Q180" s="316"/>
    </row>
    <row r="181" spans="2:17" s="319" customFormat="1" ht="12.75">
      <c r="B181" s="373" t="s">
        <v>247</v>
      </c>
      <c r="C181" s="363" t="s">
        <v>368</v>
      </c>
      <c r="D181" s="278" t="s">
        <v>140</v>
      </c>
      <c r="E181" s="278" t="s">
        <v>9</v>
      </c>
      <c r="F181" s="278" t="s">
        <v>121</v>
      </c>
      <c r="G181" s="277" t="s">
        <v>132</v>
      </c>
      <c r="H181" s="277"/>
      <c r="I181" s="548">
        <v>0.76</v>
      </c>
      <c r="J181" s="549">
        <f>I181*D3</f>
        <v>19.38</v>
      </c>
      <c r="K181" s="549" t="s">
        <v>132</v>
      </c>
      <c r="L181" s="567">
        <f aca="true" t="shared" si="17" ref="L181:L191">J181+0.5</f>
        <v>19.88</v>
      </c>
      <c r="M181" s="548" t="s">
        <v>132</v>
      </c>
      <c r="N181" s="568">
        <f aca="true" t="shared" si="18" ref="N181:N191">L181+0.5</f>
        <v>20.38</v>
      </c>
      <c r="O181" s="358"/>
      <c r="P181" s="175">
        <v>65</v>
      </c>
      <c r="Q181" s="316"/>
    </row>
    <row r="182" spans="2:17" s="319" customFormat="1" ht="14.25" customHeight="1">
      <c r="B182" s="373" t="s">
        <v>248</v>
      </c>
      <c r="C182" s="363" t="s">
        <v>368</v>
      </c>
      <c r="D182" s="278" t="s">
        <v>36</v>
      </c>
      <c r="E182" s="278" t="s">
        <v>9</v>
      </c>
      <c r="F182" s="278" t="s">
        <v>58</v>
      </c>
      <c r="G182" s="277" t="s">
        <v>132</v>
      </c>
      <c r="H182" s="277"/>
      <c r="I182" s="548">
        <v>1.401</v>
      </c>
      <c r="J182" s="549">
        <f>I182*D3</f>
        <v>35.725500000000004</v>
      </c>
      <c r="K182" s="549" t="s">
        <v>132</v>
      </c>
      <c r="L182" s="567">
        <f t="shared" si="17"/>
        <v>36.225500000000004</v>
      </c>
      <c r="M182" s="548" t="s">
        <v>132</v>
      </c>
      <c r="N182" s="568">
        <f t="shared" si="18"/>
        <v>36.725500000000004</v>
      </c>
      <c r="O182" s="318"/>
      <c r="P182" s="175">
        <v>66</v>
      </c>
      <c r="Q182" s="316"/>
    </row>
    <row r="183" spans="2:17" s="319" customFormat="1" ht="15">
      <c r="B183" s="373"/>
      <c r="C183" s="363" t="s">
        <v>250</v>
      </c>
      <c r="D183" s="278" t="s">
        <v>436</v>
      </c>
      <c r="E183" s="278" t="s">
        <v>9</v>
      </c>
      <c r="F183" s="278">
        <v>400</v>
      </c>
      <c r="G183" s="277"/>
      <c r="H183" s="277"/>
      <c r="I183" s="548">
        <v>1.64</v>
      </c>
      <c r="J183" s="549">
        <f>I183*D3</f>
        <v>41.82</v>
      </c>
      <c r="K183" s="549"/>
      <c r="L183" s="567">
        <f t="shared" si="17"/>
        <v>42.32</v>
      </c>
      <c r="M183" s="548"/>
      <c r="N183" s="568">
        <f t="shared" si="18"/>
        <v>42.82</v>
      </c>
      <c r="O183" s="318"/>
      <c r="P183" s="175">
        <v>68</v>
      </c>
      <c r="Q183" s="316"/>
    </row>
    <row r="184" spans="2:17" s="319" customFormat="1" ht="15">
      <c r="B184" s="373" t="s">
        <v>252</v>
      </c>
      <c r="C184" s="363" t="s">
        <v>253</v>
      </c>
      <c r="D184" s="278" t="s">
        <v>430</v>
      </c>
      <c r="E184" s="278" t="s">
        <v>9</v>
      </c>
      <c r="F184" s="278" t="s">
        <v>382</v>
      </c>
      <c r="G184" s="277" t="s">
        <v>132</v>
      </c>
      <c r="H184" s="277"/>
      <c r="I184" s="548">
        <v>0.42</v>
      </c>
      <c r="J184" s="549">
        <f>I184*D3</f>
        <v>10.709999999999999</v>
      </c>
      <c r="K184" s="549" t="s">
        <v>132</v>
      </c>
      <c r="L184" s="567">
        <f t="shared" si="17"/>
        <v>11.209999999999999</v>
      </c>
      <c r="M184" s="548"/>
      <c r="N184" s="568">
        <f t="shared" si="18"/>
        <v>11.709999999999999</v>
      </c>
      <c r="O184" s="318"/>
      <c r="P184" s="175">
        <v>69</v>
      </c>
      <c r="Q184" s="316"/>
    </row>
    <row r="185" spans="2:17" s="319" customFormat="1" ht="15">
      <c r="B185" s="373" t="s">
        <v>255</v>
      </c>
      <c r="C185" s="363" t="s">
        <v>256</v>
      </c>
      <c r="D185" s="278" t="s">
        <v>431</v>
      </c>
      <c r="E185" s="278" t="s">
        <v>9</v>
      </c>
      <c r="F185" s="278" t="s">
        <v>382</v>
      </c>
      <c r="G185" s="277" t="s">
        <v>132</v>
      </c>
      <c r="H185" s="277"/>
      <c r="I185" s="548">
        <v>0.385</v>
      </c>
      <c r="J185" s="549">
        <f>I185*D3</f>
        <v>9.8175</v>
      </c>
      <c r="K185" s="549" t="s">
        <v>132</v>
      </c>
      <c r="L185" s="567">
        <f t="shared" si="17"/>
        <v>10.3175</v>
      </c>
      <c r="M185" s="548" t="s">
        <v>132</v>
      </c>
      <c r="N185" s="568">
        <f t="shared" si="18"/>
        <v>10.8175</v>
      </c>
      <c r="O185" s="318"/>
      <c r="P185" s="175">
        <v>70</v>
      </c>
      <c r="Q185" s="316"/>
    </row>
    <row r="186" spans="2:17" s="319" customFormat="1" ht="15">
      <c r="B186" s="373" t="s">
        <v>257</v>
      </c>
      <c r="C186" s="363" t="s">
        <v>258</v>
      </c>
      <c r="D186" s="278" t="s">
        <v>259</v>
      </c>
      <c r="E186" s="278" t="s">
        <v>9</v>
      </c>
      <c r="F186" s="278" t="s">
        <v>125</v>
      </c>
      <c r="G186" s="277" t="s">
        <v>132</v>
      </c>
      <c r="H186" s="277"/>
      <c r="I186" s="548">
        <v>0.62</v>
      </c>
      <c r="J186" s="549">
        <f>I186*D3</f>
        <v>15.81</v>
      </c>
      <c r="K186" s="549" t="s">
        <v>132</v>
      </c>
      <c r="L186" s="567">
        <f t="shared" si="17"/>
        <v>16.310000000000002</v>
      </c>
      <c r="M186" s="548"/>
      <c r="N186" s="568">
        <f t="shared" si="18"/>
        <v>16.810000000000002</v>
      </c>
      <c r="O186" s="318"/>
      <c r="P186" s="175">
        <v>71</v>
      </c>
      <c r="Q186" s="316"/>
    </row>
    <row r="187" spans="2:17" s="319" customFormat="1" ht="15">
      <c r="B187" s="373"/>
      <c r="C187" s="363" t="s">
        <v>627</v>
      </c>
      <c r="D187" s="278" t="s">
        <v>629</v>
      </c>
      <c r="E187" s="278" t="s">
        <v>9</v>
      </c>
      <c r="F187" s="278"/>
      <c r="G187" s="277"/>
      <c r="H187" s="277"/>
      <c r="I187" s="548">
        <v>0.7</v>
      </c>
      <c r="J187" s="549">
        <f>I187*D3</f>
        <v>17.849999999999998</v>
      </c>
      <c r="K187" s="549"/>
      <c r="L187" s="567">
        <f t="shared" si="17"/>
        <v>18.349999999999998</v>
      </c>
      <c r="M187" s="548"/>
      <c r="N187" s="568">
        <f t="shared" si="18"/>
        <v>18.849999999999998</v>
      </c>
      <c r="O187" s="318"/>
      <c r="P187" s="175">
        <v>73</v>
      </c>
      <c r="Q187" s="316"/>
    </row>
    <row r="188" spans="2:17" s="319" customFormat="1" ht="15.75" thickBot="1">
      <c r="B188" s="376"/>
      <c r="C188" s="377" t="s">
        <v>628</v>
      </c>
      <c r="D188" s="285" t="s">
        <v>432</v>
      </c>
      <c r="E188" s="285" t="s">
        <v>9</v>
      </c>
      <c r="F188" s="285" t="s">
        <v>400</v>
      </c>
      <c r="G188" s="284"/>
      <c r="H188" s="284"/>
      <c r="I188" s="554">
        <v>0.94</v>
      </c>
      <c r="J188" s="557">
        <f>I188*D3</f>
        <v>23.97</v>
      </c>
      <c r="K188" s="557"/>
      <c r="L188" s="569">
        <f t="shared" si="17"/>
        <v>24.47</v>
      </c>
      <c r="M188" s="554"/>
      <c r="N188" s="570">
        <f t="shared" si="18"/>
        <v>24.97</v>
      </c>
      <c r="O188" s="318"/>
      <c r="P188" s="175">
        <v>74</v>
      </c>
      <c r="Q188" s="316"/>
    </row>
    <row r="189" spans="2:17" s="319" customFormat="1" ht="15.75" thickTop="1">
      <c r="B189" s="380"/>
      <c r="C189" s="384" t="s">
        <v>426</v>
      </c>
      <c r="D189" s="385" t="s">
        <v>40</v>
      </c>
      <c r="E189" s="386" t="s">
        <v>415</v>
      </c>
      <c r="F189" s="387" t="s">
        <v>425</v>
      </c>
      <c r="G189" s="388"/>
      <c r="H189" s="388"/>
      <c r="I189" s="638">
        <v>0.47</v>
      </c>
      <c r="J189" s="660">
        <f>I189*J3</f>
        <v>12.219999999999999</v>
      </c>
      <c r="K189" s="661">
        <v>4.3</v>
      </c>
      <c r="L189" s="612">
        <f t="shared" si="17"/>
        <v>12.719999999999999</v>
      </c>
      <c r="M189" s="562"/>
      <c r="N189" s="613">
        <f t="shared" si="18"/>
        <v>13.219999999999999</v>
      </c>
      <c r="O189" s="318"/>
      <c r="P189" s="175">
        <v>75</v>
      </c>
      <c r="Q189" s="316"/>
    </row>
    <row r="190" spans="2:17" s="319" customFormat="1" ht="15">
      <c r="B190" s="372"/>
      <c r="C190" s="389" t="s">
        <v>427</v>
      </c>
      <c r="D190" s="368" t="s">
        <v>428</v>
      </c>
      <c r="E190" s="390" t="s">
        <v>415</v>
      </c>
      <c r="F190" s="315">
        <v>100</v>
      </c>
      <c r="G190" s="391">
        <v>3.35</v>
      </c>
      <c r="H190" s="463"/>
      <c r="I190" s="573">
        <v>0.3</v>
      </c>
      <c r="J190" s="573">
        <f>I190*J3</f>
        <v>7.8</v>
      </c>
      <c r="K190" s="573">
        <v>2.6</v>
      </c>
      <c r="L190" s="585">
        <f t="shared" si="17"/>
        <v>8.3</v>
      </c>
      <c r="M190" s="562"/>
      <c r="N190" s="586">
        <f t="shared" si="18"/>
        <v>8.8</v>
      </c>
      <c r="O190" s="318"/>
      <c r="P190" s="175">
        <v>76</v>
      </c>
      <c r="Q190" s="316"/>
    </row>
    <row r="191" spans="2:17" s="319" customFormat="1" ht="15">
      <c r="B191" s="392"/>
      <c r="C191" s="389" t="s">
        <v>637</v>
      </c>
      <c r="D191" s="368" t="s">
        <v>416</v>
      </c>
      <c r="E191" s="390" t="s">
        <v>415</v>
      </c>
      <c r="F191" s="368">
        <v>300</v>
      </c>
      <c r="G191" s="393"/>
      <c r="H191" s="464"/>
      <c r="I191" s="368"/>
      <c r="J191" s="639">
        <f>I191*J3</f>
        <v>0</v>
      </c>
      <c r="K191" s="662"/>
      <c r="L191" s="585">
        <f t="shared" si="17"/>
        <v>0.5</v>
      </c>
      <c r="M191" s="562"/>
      <c r="N191" s="586">
        <f t="shared" si="18"/>
        <v>1</v>
      </c>
      <c r="O191" s="318"/>
      <c r="P191" s="175">
        <v>77</v>
      </c>
      <c r="Q191" s="316"/>
    </row>
    <row r="192" spans="2:17" s="319" customFormat="1" ht="14.25" customHeight="1">
      <c r="B192" s="392"/>
      <c r="C192" s="389" t="s">
        <v>639</v>
      </c>
      <c r="D192" s="368" t="s">
        <v>638</v>
      </c>
      <c r="E192" s="390" t="s">
        <v>415</v>
      </c>
      <c r="F192" s="368">
        <v>1200</v>
      </c>
      <c r="G192" s="393"/>
      <c r="H192" s="464"/>
      <c r="I192" s="639">
        <v>0.19</v>
      </c>
      <c r="J192" s="639">
        <f>I192*J3</f>
        <v>4.94</v>
      </c>
      <c r="K192" s="662"/>
      <c r="L192" s="585">
        <f>J192+0.5</f>
        <v>5.44</v>
      </c>
      <c r="M192" s="562"/>
      <c r="N192" s="586">
        <f>L192+0.5</f>
        <v>5.94</v>
      </c>
      <c r="O192" s="318"/>
      <c r="P192" s="175">
        <v>78</v>
      </c>
      <c r="Q192" s="316"/>
    </row>
    <row r="193" spans="2:17" s="319" customFormat="1" ht="15">
      <c r="B193" s="392"/>
      <c r="C193" s="389" t="s">
        <v>735</v>
      </c>
      <c r="D193" s="368" t="s">
        <v>436</v>
      </c>
      <c r="E193" s="390" t="s">
        <v>415</v>
      </c>
      <c r="F193" s="368">
        <v>480</v>
      </c>
      <c r="G193" s="393"/>
      <c r="H193" s="464"/>
      <c r="I193" s="639">
        <v>0.37</v>
      </c>
      <c r="J193" s="639">
        <f>I193*J3</f>
        <v>9.62</v>
      </c>
      <c r="K193" s="662"/>
      <c r="L193" s="585">
        <f>J193+0.5</f>
        <v>10.12</v>
      </c>
      <c r="M193" s="562"/>
      <c r="N193" s="586">
        <f>L193+0.5</f>
        <v>10.62</v>
      </c>
      <c r="O193" s="318"/>
      <c r="P193" s="175">
        <v>79</v>
      </c>
      <c r="Q193" s="316"/>
    </row>
    <row r="194" spans="2:17" s="319" customFormat="1" ht="15">
      <c r="B194" s="392"/>
      <c r="C194" s="389" t="s">
        <v>640</v>
      </c>
      <c r="D194" s="368" t="s">
        <v>439</v>
      </c>
      <c r="E194" s="390" t="s">
        <v>415</v>
      </c>
      <c r="F194" s="368">
        <v>24</v>
      </c>
      <c r="G194" s="393"/>
      <c r="H194" s="464"/>
      <c r="I194" s="639">
        <v>5.25</v>
      </c>
      <c r="J194" s="639">
        <f>I194*J3</f>
        <v>136.5</v>
      </c>
      <c r="K194" s="662"/>
      <c r="L194" s="585">
        <f>J194+1</f>
        <v>137.5</v>
      </c>
      <c r="M194" s="548"/>
      <c r="N194" s="586">
        <f>L194+2</f>
        <v>139.5</v>
      </c>
      <c r="O194" s="318"/>
      <c r="P194" s="175">
        <v>80</v>
      </c>
      <c r="Q194" s="316"/>
    </row>
    <row r="195" spans="2:17" s="319" customFormat="1" ht="15">
      <c r="B195" s="392"/>
      <c r="C195" s="389" t="s">
        <v>736</v>
      </c>
      <c r="D195" s="368" t="s">
        <v>114</v>
      </c>
      <c r="E195" s="390" t="s">
        <v>415</v>
      </c>
      <c r="F195" s="368"/>
      <c r="G195" s="393"/>
      <c r="H195" s="464"/>
      <c r="I195" s="639">
        <v>0.53</v>
      </c>
      <c r="J195" s="639">
        <f>I195*J3</f>
        <v>13.780000000000001</v>
      </c>
      <c r="K195" s="662"/>
      <c r="L195" s="585">
        <f>J195+0.5</f>
        <v>14.280000000000001</v>
      </c>
      <c r="M195" s="562"/>
      <c r="N195" s="586">
        <f>L195+0.5</f>
        <v>14.780000000000001</v>
      </c>
      <c r="O195" s="318"/>
      <c r="P195" s="175"/>
      <c r="Q195" s="316"/>
    </row>
    <row r="196" spans="2:17" s="319" customFormat="1" ht="15">
      <c r="B196" s="392"/>
      <c r="C196" s="389" t="s">
        <v>737</v>
      </c>
      <c r="D196" s="368" t="s">
        <v>738</v>
      </c>
      <c r="E196" s="390" t="s">
        <v>415</v>
      </c>
      <c r="F196" s="368"/>
      <c r="G196" s="393"/>
      <c r="H196" s="464"/>
      <c r="I196" s="639">
        <v>0.42</v>
      </c>
      <c r="J196" s="639">
        <f>I196*J3</f>
        <v>10.92</v>
      </c>
      <c r="K196" s="662"/>
      <c r="L196" s="585">
        <f>J196+0.5</f>
        <v>11.42</v>
      </c>
      <c r="M196" s="562"/>
      <c r="N196" s="586">
        <f>L196+0.5</f>
        <v>11.92</v>
      </c>
      <c r="O196" s="318"/>
      <c r="P196" s="175"/>
      <c r="Q196" s="316"/>
    </row>
    <row r="197" spans="2:17" s="319" customFormat="1" ht="15.75" thickBot="1">
      <c r="B197" s="394"/>
      <c r="C197" s="395" t="s">
        <v>739</v>
      </c>
      <c r="D197" s="344" t="s">
        <v>629</v>
      </c>
      <c r="E197" s="539" t="s">
        <v>415</v>
      </c>
      <c r="F197" s="344"/>
      <c r="G197" s="396"/>
      <c r="H197" s="465"/>
      <c r="I197" s="640">
        <v>0.53</v>
      </c>
      <c r="J197" s="640">
        <f>I197*J3</f>
        <v>13.780000000000001</v>
      </c>
      <c r="K197" s="663"/>
      <c r="L197" s="595">
        <f>J197+0.5</f>
        <v>14.280000000000001</v>
      </c>
      <c r="M197" s="600"/>
      <c r="N197" s="596">
        <f>L197+0.5</f>
        <v>14.780000000000001</v>
      </c>
      <c r="O197" s="318"/>
      <c r="P197" s="175"/>
      <c r="Q197" s="316"/>
    </row>
    <row r="198" spans="2:16" s="319" customFormat="1" ht="13.5" thickTop="1">
      <c r="B198" s="641"/>
      <c r="C198" s="642" t="s">
        <v>740</v>
      </c>
      <c r="D198" s="643" t="s">
        <v>741</v>
      </c>
      <c r="E198" s="644" t="s">
        <v>642</v>
      </c>
      <c r="F198" s="643"/>
      <c r="G198" s="643"/>
      <c r="H198" s="643"/>
      <c r="I198" s="645">
        <v>10.1</v>
      </c>
      <c r="J198" s="711">
        <f>I198*J4</f>
        <v>262.59999999999997</v>
      </c>
      <c r="K198" s="646"/>
      <c r="L198" s="612">
        <f>J198+1</f>
        <v>263.59999999999997</v>
      </c>
      <c r="M198" s="562"/>
      <c r="N198" s="613">
        <f>L198+1</f>
        <v>264.59999999999997</v>
      </c>
      <c r="P198" s="175"/>
    </row>
    <row r="199" spans="2:16" s="319" customFormat="1" ht="13.5" thickBot="1">
      <c r="B199" s="394"/>
      <c r="C199" s="647" t="s">
        <v>740</v>
      </c>
      <c r="D199" s="284" t="s">
        <v>742</v>
      </c>
      <c r="E199" s="399" t="s">
        <v>642</v>
      </c>
      <c r="F199" s="284"/>
      <c r="G199" s="284"/>
      <c r="H199" s="284"/>
      <c r="I199" s="554">
        <v>3.36</v>
      </c>
      <c r="J199" s="557">
        <f>I199*J4</f>
        <v>87.36</v>
      </c>
      <c r="K199" s="286"/>
      <c r="L199" s="595">
        <f aca="true" t="shared" si="19" ref="L199:L213">J199+0.5</f>
        <v>87.86</v>
      </c>
      <c r="M199" s="554"/>
      <c r="N199" s="596">
        <f>L199+1</f>
        <v>88.86</v>
      </c>
      <c r="P199" s="175"/>
    </row>
    <row r="200" spans="2:16" s="319" customFormat="1" ht="13.5" thickTop="1">
      <c r="B200" s="380" t="s">
        <v>276</v>
      </c>
      <c r="C200" s="381" t="s">
        <v>270</v>
      </c>
      <c r="D200" s="293" t="s">
        <v>61</v>
      </c>
      <c r="E200" s="293" t="s">
        <v>69</v>
      </c>
      <c r="F200" s="293" t="s">
        <v>115</v>
      </c>
      <c r="G200" s="293" t="s">
        <v>132</v>
      </c>
      <c r="H200" s="293"/>
      <c r="I200" s="547">
        <v>0.51</v>
      </c>
      <c r="J200" s="547">
        <f>I200*F3</f>
        <v>11.985</v>
      </c>
      <c r="K200" s="547" t="s">
        <v>132</v>
      </c>
      <c r="L200" s="547">
        <f t="shared" si="19"/>
        <v>12.485</v>
      </c>
      <c r="M200" s="547" t="s">
        <v>132</v>
      </c>
      <c r="N200" s="576">
        <f aca="true" t="shared" si="20" ref="N200:N213">L200+0.5</f>
        <v>12.985</v>
      </c>
      <c r="P200" s="175">
        <v>6</v>
      </c>
    </row>
    <row r="201" spans="2:16" s="175" customFormat="1" ht="12.75">
      <c r="B201" s="372" t="s">
        <v>279</v>
      </c>
      <c r="C201" s="331" t="s">
        <v>270</v>
      </c>
      <c r="D201" s="277" t="s">
        <v>272</v>
      </c>
      <c r="E201" s="277" t="s">
        <v>69</v>
      </c>
      <c r="F201" s="277" t="s">
        <v>273</v>
      </c>
      <c r="G201" s="277" t="s">
        <v>132</v>
      </c>
      <c r="H201" s="277"/>
      <c r="I201" s="548">
        <v>0.97</v>
      </c>
      <c r="J201" s="548">
        <f>I201*F3</f>
        <v>22.794999999999998</v>
      </c>
      <c r="K201" s="548" t="s">
        <v>132</v>
      </c>
      <c r="L201" s="548">
        <f t="shared" si="19"/>
        <v>23.294999999999998</v>
      </c>
      <c r="M201" s="548" t="s">
        <v>132</v>
      </c>
      <c r="N201" s="577">
        <f t="shared" si="20"/>
        <v>23.794999999999998</v>
      </c>
      <c r="P201" s="175">
        <v>7</v>
      </c>
    </row>
    <row r="202" spans="2:16" s="319" customFormat="1" ht="12.75">
      <c r="B202" s="372"/>
      <c r="C202" s="331" t="s">
        <v>270</v>
      </c>
      <c r="D202" s="277" t="s">
        <v>439</v>
      </c>
      <c r="E202" s="277" t="s">
        <v>69</v>
      </c>
      <c r="F202" s="277"/>
      <c r="G202" s="277"/>
      <c r="H202" s="277"/>
      <c r="I202" s="548">
        <v>4.13</v>
      </c>
      <c r="J202" s="548">
        <f>I202*F3</f>
        <v>97.05499999999999</v>
      </c>
      <c r="K202" s="548"/>
      <c r="L202" s="548">
        <f t="shared" si="19"/>
        <v>97.55499999999999</v>
      </c>
      <c r="M202" s="548"/>
      <c r="N202" s="577">
        <f t="shared" si="20"/>
        <v>98.05499999999999</v>
      </c>
      <c r="P202" s="175">
        <v>8</v>
      </c>
    </row>
    <row r="203" spans="2:16" s="319" customFormat="1" ht="13.5" thickBot="1">
      <c r="B203" s="382"/>
      <c r="C203" s="345" t="s">
        <v>743</v>
      </c>
      <c r="D203" s="284" t="s">
        <v>107</v>
      </c>
      <c r="E203" s="284" t="s">
        <v>69</v>
      </c>
      <c r="F203" s="284"/>
      <c r="G203" s="284"/>
      <c r="H203" s="284"/>
      <c r="I203" s="554">
        <v>0.33</v>
      </c>
      <c r="J203" s="554">
        <f>I203*F3</f>
        <v>7.755000000000001</v>
      </c>
      <c r="K203" s="554"/>
      <c r="L203" s="554">
        <f t="shared" si="19"/>
        <v>8.255</v>
      </c>
      <c r="M203" s="554"/>
      <c r="N203" s="578">
        <f t="shared" si="20"/>
        <v>8.755</v>
      </c>
      <c r="P203" s="175"/>
    </row>
    <row r="204" spans="2:16" s="319" customFormat="1" ht="13.5" thickTop="1">
      <c r="B204" s="380"/>
      <c r="C204" s="381" t="s">
        <v>745</v>
      </c>
      <c r="D204" s="293" t="s">
        <v>747</v>
      </c>
      <c r="E204" s="656" t="s">
        <v>675</v>
      </c>
      <c r="F204" s="293"/>
      <c r="G204" s="293"/>
      <c r="H204" s="293"/>
      <c r="I204" s="547">
        <v>0.28</v>
      </c>
      <c r="J204" s="547">
        <f>I204*B3</f>
        <v>6.720000000000001</v>
      </c>
      <c r="K204" s="547"/>
      <c r="L204" s="547">
        <f t="shared" si="19"/>
        <v>7.220000000000001</v>
      </c>
      <c r="M204" s="547" t="s">
        <v>132</v>
      </c>
      <c r="N204" s="576">
        <f t="shared" si="20"/>
        <v>7.720000000000001</v>
      </c>
      <c r="P204" s="175"/>
    </row>
    <row r="205" spans="2:16" s="38" customFormat="1" ht="12.75">
      <c r="B205" s="794"/>
      <c r="C205" s="276" t="s">
        <v>746</v>
      </c>
      <c r="D205" s="277" t="s">
        <v>140</v>
      </c>
      <c r="E205" s="653" t="s">
        <v>675</v>
      </c>
      <c r="F205" s="297"/>
      <c r="G205" s="297"/>
      <c r="H205" s="297"/>
      <c r="I205" s="548">
        <v>0.46</v>
      </c>
      <c r="J205" s="654">
        <f>I205*B3</f>
        <v>11.040000000000001</v>
      </c>
      <c r="K205" s="654"/>
      <c r="L205" s="548">
        <f t="shared" si="19"/>
        <v>11.540000000000001</v>
      </c>
      <c r="M205" s="548" t="s">
        <v>132</v>
      </c>
      <c r="N205" s="577">
        <f t="shared" si="20"/>
        <v>12.040000000000001</v>
      </c>
      <c r="P205" s="175">
        <v>9</v>
      </c>
    </row>
    <row r="206" spans="2:16" s="38" customFormat="1" ht="13.5" thickBot="1">
      <c r="B206" s="650"/>
      <c r="C206" s="283" t="s">
        <v>746</v>
      </c>
      <c r="D206" s="312" t="s">
        <v>607</v>
      </c>
      <c r="E206" s="649" t="s">
        <v>675</v>
      </c>
      <c r="F206" s="651"/>
      <c r="G206" s="651"/>
      <c r="H206" s="651"/>
      <c r="I206" s="600">
        <v>0.84</v>
      </c>
      <c r="J206" s="652">
        <f>I206*B3</f>
        <v>20.16</v>
      </c>
      <c r="K206" s="652"/>
      <c r="L206" s="557">
        <f t="shared" si="19"/>
        <v>20.66</v>
      </c>
      <c r="M206" s="554"/>
      <c r="N206" s="795">
        <f t="shared" si="20"/>
        <v>21.16</v>
      </c>
      <c r="P206" s="175">
        <v>10</v>
      </c>
    </row>
    <row r="207" spans="2:16" s="316" customFormat="1" ht="13.5" thickTop="1">
      <c r="B207" s="373" t="s">
        <v>372</v>
      </c>
      <c r="C207" s="364" t="s">
        <v>635</v>
      </c>
      <c r="D207" s="278" t="s">
        <v>232</v>
      </c>
      <c r="E207" s="290" t="s">
        <v>80</v>
      </c>
      <c r="F207" s="277" t="s">
        <v>121</v>
      </c>
      <c r="G207" s="277" t="s">
        <v>132</v>
      </c>
      <c r="H207" s="277" t="s">
        <v>744</v>
      </c>
      <c r="I207" s="548">
        <v>0.44</v>
      </c>
      <c r="J207" s="549">
        <f>I207*F4</f>
        <v>11.132</v>
      </c>
      <c r="K207" s="549" t="s">
        <v>132</v>
      </c>
      <c r="L207" s="547">
        <f t="shared" si="19"/>
        <v>11.632</v>
      </c>
      <c r="M207" s="547" t="s">
        <v>132</v>
      </c>
      <c r="N207" s="576">
        <f t="shared" si="20"/>
        <v>12.132</v>
      </c>
      <c r="P207" s="175">
        <v>12</v>
      </c>
    </row>
    <row r="208" spans="2:16" s="316" customFormat="1" ht="12.75">
      <c r="B208" s="373" t="s">
        <v>388</v>
      </c>
      <c r="C208" s="363" t="s">
        <v>636</v>
      </c>
      <c r="D208" s="278" t="s">
        <v>140</v>
      </c>
      <c r="E208" s="278" t="s">
        <v>80</v>
      </c>
      <c r="F208" s="277">
        <v>120</v>
      </c>
      <c r="G208" s="277" t="s">
        <v>132</v>
      </c>
      <c r="H208" s="277"/>
      <c r="I208" s="548">
        <v>0.55</v>
      </c>
      <c r="J208" s="549">
        <f>I208*F4</f>
        <v>13.915000000000001</v>
      </c>
      <c r="K208" s="549" t="s">
        <v>132</v>
      </c>
      <c r="L208" s="567">
        <f t="shared" si="19"/>
        <v>14.415000000000001</v>
      </c>
      <c r="M208" s="548" t="s">
        <v>132</v>
      </c>
      <c r="N208" s="568">
        <f t="shared" si="20"/>
        <v>14.915000000000001</v>
      </c>
      <c r="P208" s="175">
        <v>13</v>
      </c>
    </row>
    <row r="209" spans="2:16" s="316" customFormat="1" ht="12.75">
      <c r="B209" s="383"/>
      <c r="C209" s="363" t="s">
        <v>288</v>
      </c>
      <c r="D209" s="379" t="s">
        <v>607</v>
      </c>
      <c r="E209" s="278" t="s">
        <v>80</v>
      </c>
      <c r="F209" s="307">
        <v>100</v>
      </c>
      <c r="G209" s="307"/>
      <c r="H209" s="307"/>
      <c r="I209" s="551">
        <v>0.99</v>
      </c>
      <c r="J209" s="550">
        <f>I209*F4</f>
        <v>25.047</v>
      </c>
      <c r="K209" s="550"/>
      <c r="L209" s="621">
        <f t="shared" si="19"/>
        <v>25.547</v>
      </c>
      <c r="M209" s="551"/>
      <c r="N209" s="622">
        <f t="shared" si="20"/>
        <v>26.047</v>
      </c>
      <c r="P209" s="175">
        <v>14</v>
      </c>
    </row>
    <row r="210" spans="2:16" s="316" customFormat="1" ht="12.75">
      <c r="B210" s="383"/>
      <c r="C210" s="363" t="s">
        <v>288</v>
      </c>
      <c r="D210" s="379" t="s">
        <v>742</v>
      </c>
      <c r="E210" s="278" t="s">
        <v>80</v>
      </c>
      <c r="F210" s="307"/>
      <c r="G210" s="307"/>
      <c r="H210" s="307"/>
      <c r="I210" s="551">
        <v>3.75</v>
      </c>
      <c r="J210" s="550">
        <f>I210*F4</f>
        <v>94.875</v>
      </c>
      <c r="K210" s="550"/>
      <c r="L210" s="567">
        <f t="shared" si="19"/>
        <v>95.375</v>
      </c>
      <c r="M210" s="548" t="s">
        <v>132</v>
      </c>
      <c r="N210" s="568">
        <f t="shared" si="20"/>
        <v>95.875</v>
      </c>
      <c r="P210" s="175"/>
    </row>
    <row r="211" spans="2:16" s="316" customFormat="1" ht="12.75">
      <c r="B211" s="383"/>
      <c r="C211" s="378" t="s">
        <v>630</v>
      </c>
      <c r="D211" s="379" t="s">
        <v>436</v>
      </c>
      <c r="E211" s="278" t="s">
        <v>80</v>
      </c>
      <c r="F211" s="307">
        <v>300</v>
      </c>
      <c r="G211" s="307"/>
      <c r="H211" s="307"/>
      <c r="I211" s="551">
        <v>0.26</v>
      </c>
      <c r="J211" s="550">
        <f>I211*F4</f>
        <v>6.578</v>
      </c>
      <c r="K211" s="550"/>
      <c r="L211" s="567">
        <f t="shared" si="19"/>
        <v>7.078</v>
      </c>
      <c r="M211" s="548" t="s">
        <v>132</v>
      </c>
      <c r="N211" s="568">
        <f t="shared" si="20"/>
        <v>7.578</v>
      </c>
      <c r="P211" s="175">
        <v>15</v>
      </c>
    </row>
    <row r="212" spans="2:16" s="316" customFormat="1" ht="12.75">
      <c r="B212" s="383"/>
      <c r="C212" s="378" t="s">
        <v>631</v>
      </c>
      <c r="D212" s="379" t="s">
        <v>431</v>
      </c>
      <c r="E212" s="278" t="s">
        <v>80</v>
      </c>
      <c r="F212" s="307">
        <v>1000</v>
      </c>
      <c r="G212" s="307"/>
      <c r="H212" s="307"/>
      <c r="I212" s="551">
        <v>0.28</v>
      </c>
      <c r="J212" s="550">
        <f>I212*F4</f>
        <v>7.0840000000000005</v>
      </c>
      <c r="K212" s="550"/>
      <c r="L212" s="621">
        <f t="shared" si="19"/>
        <v>7.5840000000000005</v>
      </c>
      <c r="M212" s="551"/>
      <c r="N212" s="622">
        <f t="shared" si="20"/>
        <v>8.084</v>
      </c>
      <c r="P212" s="175">
        <v>16</v>
      </c>
    </row>
    <row r="213" spans="2:16" s="316" customFormat="1" ht="12.75">
      <c r="B213" s="383"/>
      <c r="C213" s="378" t="s">
        <v>634</v>
      </c>
      <c r="D213" s="379"/>
      <c r="E213" s="278" t="s">
        <v>80</v>
      </c>
      <c r="F213" s="307">
        <v>1000</v>
      </c>
      <c r="G213" s="307"/>
      <c r="H213" s="307"/>
      <c r="I213" s="551">
        <v>0.21</v>
      </c>
      <c r="J213" s="550">
        <f>I213*F4</f>
        <v>5.313</v>
      </c>
      <c r="K213" s="550"/>
      <c r="L213" s="621">
        <f t="shared" si="19"/>
        <v>5.813</v>
      </c>
      <c r="M213" s="551"/>
      <c r="N213" s="622">
        <f t="shared" si="20"/>
        <v>6.313</v>
      </c>
      <c r="P213" s="175">
        <v>17</v>
      </c>
    </row>
    <row r="214" spans="2:16" s="316" customFormat="1" ht="12.75">
      <c r="B214" s="383"/>
      <c r="C214" s="378" t="s">
        <v>633</v>
      </c>
      <c r="D214" s="379" t="s">
        <v>442</v>
      </c>
      <c r="E214" s="278" t="s">
        <v>80</v>
      </c>
      <c r="F214" s="307">
        <v>300</v>
      </c>
      <c r="G214" s="307"/>
      <c r="H214" s="307"/>
      <c r="I214" s="551">
        <v>9.45</v>
      </c>
      <c r="J214" s="550">
        <f>I214*F4</f>
        <v>239.08499999999998</v>
      </c>
      <c r="K214" s="550"/>
      <c r="L214" s="621">
        <f>J214+1</f>
        <v>240.08499999999998</v>
      </c>
      <c r="M214" s="551"/>
      <c r="N214" s="622">
        <f>L214+1</f>
        <v>241.08499999999998</v>
      </c>
      <c r="P214" s="175">
        <v>18</v>
      </c>
    </row>
    <row r="215" spans="2:16" s="316" customFormat="1" ht="12.75">
      <c r="B215" s="373" t="s">
        <v>411</v>
      </c>
      <c r="C215" s="363" t="s">
        <v>632</v>
      </c>
      <c r="D215" s="278" t="s">
        <v>291</v>
      </c>
      <c r="E215" s="278" t="s">
        <v>80</v>
      </c>
      <c r="F215" s="277" t="s">
        <v>159</v>
      </c>
      <c r="G215" s="277" t="s">
        <v>132</v>
      </c>
      <c r="H215" s="277"/>
      <c r="I215" s="548">
        <v>0.54</v>
      </c>
      <c r="J215" s="549">
        <f>I215*F4</f>
        <v>13.662</v>
      </c>
      <c r="K215" s="549" t="s">
        <v>132</v>
      </c>
      <c r="L215" s="567">
        <f>J215+0.5</f>
        <v>14.162</v>
      </c>
      <c r="M215" s="548" t="s">
        <v>132</v>
      </c>
      <c r="N215" s="568">
        <f>L215+0.5</f>
        <v>14.662</v>
      </c>
      <c r="P215" s="175">
        <v>19</v>
      </c>
    </row>
    <row r="216" spans="2:16" s="316" customFormat="1" ht="13.5" thickBot="1">
      <c r="B216" s="376"/>
      <c r="C216" s="377" t="s">
        <v>632</v>
      </c>
      <c r="D216" s="285" t="s">
        <v>641</v>
      </c>
      <c r="E216" s="285" t="s">
        <v>80</v>
      </c>
      <c r="F216" s="284"/>
      <c r="G216" s="284"/>
      <c r="H216" s="284"/>
      <c r="I216" s="554">
        <v>0.96</v>
      </c>
      <c r="J216" s="557">
        <f>I216*F4</f>
        <v>24.288</v>
      </c>
      <c r="K216" s="286"/>
      <c r="L216" s="557">
        <f>J216+0.5</f>
        <v>24.788</v>
      </c>
      <c r="M216" s="554"/>
      <c r="N216" s="795">
        <f>L216+0.5</f>
        <v>25.288</v>
      </c>
      <c r="P216" s="175"/>
    </row>
    <row r="217" spans="2:16" s="316" customFormat="1" ht="13.5" thickTop="1">
      <c r="B217" s="371" t="s">
        <v>412</v>
      </c>
      <c r="C217" s="364" t="s">
        <v>460</v>
      </c>
      <c r="D217" s="290" t="s">
        <v>461</v>
      </c>
      <c r="E217" s="657" t="s">
        <v>752</v>
      </c>
      <c r="F217" s="293"/>
      <c r="G217" s="293" t="s">
        <v>132</v>
      </c>
      <c r="H217" s="293"/>
      <c r="I217" s="293"/>
      <c r="J217" s="294"/>
      <c r="K217" s="294"/>
      <c r="L217" s="295"/>
      <c r="M217" s="293"/>
      <c r="N217" s="296"/>
      <c r="P217" s="175">
        <v>20</v>
      </c>
    </row>
    <row r="218" spans="2:16" s="316" customFormat="1" ht="12.75">
      <c r="B218" s="383" t="s">
        <v>413</v>
      </c>
      <c r="C218" s="648" t="s">
        <v>460</v>
      </c>
      <c r="D218" s="379" t="s">
        <v>462</v>
      </c>
      <c r="E218" s="658" t="s">
        <v>752</v>
      </c>
      <c r="F218" s="307"/>
      <c r="G218" s="307" t="s">
        <v>132</v>
      </c>
      <c r="H218" s="307"/>
      <c r="I218" s="307"/>
      <c r="J218" s="340"/>
      <c r="K218" s="340"/>
      <c r="L218" s="335"/>
      <c r="M218" s="307"/>
      <c r="N218" s="336"/>
      <c r="P218" s="175">
        <v>21</v>
      </c>
    </row>
    <row r="219" spans="1:16" s="316" customFormat="1" ht="12.75">
      <c r="A219" s="316" t="s">
        <v>748</v>
      </c>
      <c r="B219" s="373"/>
      <c r="C219" s="363" t="s">
        <v>749</v>
      </c>
      <c r="D219" s="278" t="s">
        <v>750</v>
      </c>
      <c r="E219" s="658" t="s">
        <v>752</v>
      </c>
      <c r="F219" s="277"/>
      <c r="G219" s="277"/>
      <c r="H219" s="277"/>
      <c r="I219" s="277"/>
      <c r="J219" s="549">
        <v>39.3</v>
      </c>
      <c r="K219" s="279"/>
      <c r="L219" s="567">
        <f aca="true" t="shared" si="21" ref="L219:L224">J219+0.5</f>
        <v>39.8</v>
      </c>
      <c r="M219" s="548" t="s">
        <v>132</v>
      </c>
      <c r="N219" s="568">
        <f aca="true" t="shared" si="22" ref="N219:N224">L219+0.5</f>
        <v>40.3</v>
      </c>
      <c r="P219" s="175"/>
    </row>
    <row r="220" spans="2:16" s="316" customFormat="1" ht="13.5" thickBot="1">
      <c r="B220" s="376"/>
      <c r="C220" s="377" t="s">
        <v>751</v>
      </c>
      <c r="D220" s="285" t="s">
        <v>416</v>
      </c>
      <c r="E220" s="659" t="s">
        <v>752</v>
      </c>
      <c r="F220" s="284">
        <v>50</v>
      </c>
      <c r="G220" s="284"/>
      <c r="H220" s="284"/>
      <c r="I220" s="284"/>
      <c r="J220" s="557">
        <v>5.2</v>
      </c>
      <c r="K220" s="286"/>
      <c r="L220" s="569">
        <f t="shared" si="21"/>
        <v>5.7</v>
      </c>
      <c r="M220" s="554" t="s">
        <v>132</v>
      </c>
      <c r="N220" s="570">
        <f t="shared" si="22"/>
        <v>6.2</v>
      </c>
      <c r="P220" s="175"/>
    </row>
    <row r="221" spans="2:16" s="316" customFormat="1" ht="13.5" thickTop="1">
      <c r="B221" s="371"/>
      <c r="C221" s="364" t="s">
        <v>756</v>
      </c>
      <c r="D221" s="290" t="s">
        <v>755</v>
      </c>
      <c r="E221" s="657" t="s">
        <v>753</v>
      </c>
      <c r="F221" s="293">
        <v>5</v>
      </c>
      <c r="G221" s="293"/>
      <c r="H221" s="293"/>
      <c r="I221" s="293"/>
      <c r="J221" s="556">
        <v>17.5</v>
      </c>
      <c r="K221" s="294"/>
      <c r="L221" s="547">
        <f t="shared" si="21"/>
        <v>18</v>
      </c>
      <c r="M221" s="547" t="s">
        <v>132</v>
      </c>
      <c r="N221" s="576">
        <f t="shared" si="22"/>
        <v>18.5</v>
      </c>
      <c r="P221" s="175"/>
    </row>
    <row r="222" spans="2:16" s="316" customFormat="1" ht="12.75">
      <c r="B222" s="371"/>
      <c r="C222" s="364" t="s">
        <v>754</v>
      </c>
      <c r="D222" s="290" t="s">
        <v>452</v>
      </c>
      <c r="E222" s="657" t="s">
        <v>753</v>
      </c>
      <c r="F222" s="293">
        <v>50</v>
      </c>
      <c r="G222" s="293"/>
      <c r="H222" s="293"/>
      <c r="I222" s="293"/>
      <c r="J222" s="556">
        <v>8.7</v>
      </c>
      <c r="K222" s="294"/>
      <c r="L222" s="567">
        <f t="shared" si="21"/>
        <v>9.2</v>
      </c>
      <c r="M222" s="548" t="s">
        <v>132</v>
      </c>
      <c r="N222" s="568">
        <f t="shared" si="22"/>
        <v>9.7</v>
      </c>
      <c r="P222" s="175"/>
    </row>
    <row r="223" spans="2:16" s="316" customFormat="1" ht="12.75">
      <c r="B223" s="371"/>
      <c r="C223" s="364" t="s">
        <v>754</v>
      </c>
      <c r="D223" s="290" t="s">
        <v>470</v>
      </c>
      <c r="E223" s="657" t="s">
        <v>753</v>
      </c>
      <c r="F223" s="293">
        <v>50</v>
      </c>
      <c r="G223" s="293"/>
      <c r="H223" s="293"/>
      <c r="I223" s="293"/>
      <c r="J223" s="556">
        <v>23.5</v>
      </c>
      <c r="K223" s="294"/>
      <c r="L223" s="621">
        <f t="shared" si="21"/>
        <v>24</v>
      </c>
      <c r="M223" s="551"/>
      <c r="N223" s="622">
        <f t="shared" si="22"/>
        <v>24.5</v>
      </c>
      <c r="P223" s="175"/>
    </row>
    <row r="224" spans="2:16" s="316" customFormat="1" ht="12.75">
      <c r="B224" s="371"/>
      <c r="C224" s="364" t="s">
        <v>757</v>
      </c>
      <c r="D224" s="290" t="s">
        <v>758</v>
      </c>
      <c r="E224" s="657" t="s">
        <v>753</v>
      </c>
      <c r="F224" s="293">
        <v>50</v>
      </c>
      <c r="G224" s="293"/>
      <c r="H224" s="293"/>
      <c r="I224" s="293"/>
      <c r="J224" s="556">
        <v>3.5</v>
      </c>
      <c r="K224" s="294"/>
      <c r="L224" s="567">
        <f t="shared" si="21"/>
        <v>4</v>
      </c>
      <c r="M224" s="548" t="s">
        <v>132</v>
      </c>
      <c r="N224" s="568">
        <f t="shared" si="22"/>
        <v>4.5</v>
      </c>
      <c r="P224" s="175"/>
    </row>
    <row r="225" spans="2:16" s="316" customFormat="1" ht="12.75">
      <c r="B225" s="373"/>
      <c r="C225" s="363" t="s">
        <v>759</v>
      </c>
      <c r="D225" s="278" t="s">
        <v>760</v>
      </c>
      <c r="E225" s="657" t="s">
        <v>753</v>
      </c>
      <c r="F225" s="277">
        <v>10</v>
      </c>
      <c r="G225" s="277"/>
      <c r="H225" s="277"/>
      <c r="I225" s="277"/>
      <c r="J225" s="549">
        <v>19.8</v>
      </c>
      <c r="K225" s="279"/>
      <c r="L225" s="567">
        <f>J225+1</f>
        <v>20.8</v>
      </c>
      <c r="M225" s="548" t="s">
        <v>132</v>
      </c>
      <c r="N225" s="568">
        <f>L225+1</f>
        <v>21.8</v>
      </c>
      <c r="P225" s="175"/>
    </row>
    <row r="226" spans="2:16" s="316" customFormat="1" ht="13.5" thickBot="1">
      <c r="B226" s="373"/>
      <c r="C226" s="363" t="s">
        <v>761</v>
      </c>
      <c r="D226" s="278" t="s">
        <v>762</v>
      </c>
      <c r="E226" s="657" t="s">
        <v>753</v>
      </c>
      <c r="F226" s="277">
        <v>10</v>
      </c>
      <c r="G226" s="277"/>
      <c r="H226" s="277"/>
      <c r="I226" s="277"/>
      <c r="J226" s="549">
        <v>19.5</v>
      </c>
      <c r="K226" s="279"/>
      <c r="L226" s="554">
        <f>J226+1</f>
        <v>20.5</v>
      </c>
      <c r="M226" s="554"/>
      <c r="N226" s="578">
        <f>L226+1.5</f>
        <v>22</v>
      </c>
      <c r="P226" s="175"/>
    </row>
    <row r="227" spans="2:16" ht="14.25" thickBot="1" thickTop="1">
      <c r="B227" s="833" t="s">
        <v>292</v>
      </c>
      <c r="C227" s="834"/>
      <c r="D227" s="834"/>
      <c r="E227" s="834"/>
      <c r="F227" s="834"/>
      <c r="G227" s="834"/>
      <c r="H227" s="834"/>
      <c r="I227" s="834"/>
      <c r="J227" s="834"/>
      <c r="K227" s="834"/>
      <c r="L227" s="834"/>
      <c r="M227" s="834"/>
      <c r="N227" s="835"/>
      <c r="P227" s="175">
        <v>22</v>
      </c>
    </row>
    <row r="228" spans="2:16" ht="12.75">
      <c r="B228" s="796"/>
      <c r="C228" s="686" t="s">
        <v>763</v>
      </c>
      <c r="D228" s="686" t="s">
        <v>65</v>
      </c>
      <c r="E228" s="397" t="s">
        <v>642</v>
      </c>
      <c r="F228" s="685"/>
      <c r="G228" s="685"/>
      <c r="H228" s="685"/>
      <c r="I228" s="687">
        <v>9.25</v>
      </c>
      <c r="J228" s="687">
        <f>I228*J4</f>
        <v>240.5</v>
      </c>
      <c r="K228" s="685"/>
      <c r="L228" s="690">
        <f>J228+1</f>
        <v>241.5</v>
      </c>
      <c r="M228" s="562"/>
      <c r="N228" s="691">
        <f>L228+1</f>
        <v>242.5</v>
      </c>
      <c r="P228" s="175"/>
    </row>
    <row r="229" spans="2:16" s="683" customFormat="1" ht="13.5" thickBot="1">
      <c r="B229" s="509"/>
      <c r="C229" s="688" t="s">
        <v>764</v>
      </c>
      <c r="D229" s="688" t="s">
        <v>32</v>
      </c>
      <c r="E229" s="399" t="s">
        <v>642</v>
      </c>
      <c r="F229" s="511"/>
      <c r="G229" s="511"/>
      <c r="H229" s="511"/>
      <c r="I229" s="689">
        <v>8.32</v>
      </c>
      <c r="J229" s="689">
        <f>I229*J4</f>
        <v>216.32</v>
      </c>
      <c r="K229" s="511"/>
      <c r="L229" s="569">
        <f>J229+1</f>
        <v>217.32</v>
      </c>
      <c r="M229" s="554"/>
      <c r="N229" s="570">
        <f>L229+1</f>
        <v>218.32</v>
      </c>
      <c r="P229" s="684"/>
    </row>
    <row r="230" spans="2:17" s="185" customFormat="1" ht="15.75" thickTop="1">
      <c r="B230" s="291" t="s">
        <v>101</v>
      </c>
      <c r="C230" s="292" t="s">
        <v>98</v>
      </c>
      <c r="D230" s="293" t="s">
        <v>104</v>
      </c>
      <c r="E230" s="290" t="s">
        <v>9</v>
      </c>
      <c r="F230" s="293" t="s">
        <v>127</v>
      </c>
      <c r="G230" s="293" t="s">
        <v>132</v>
      </c>
      <c r="H230" s="293"/>
      <c r="I230" s="547">
        <v>1.14</v>
      </c>
      <c r="J230" s="556">
        <f>I230*D3</f>
        <v>29.069999999999997</v>
      </c>
      <c r="K230" s="556" t="s">
        <v>132</v>
      </c>
      <c r="L230" s="571">
        <f>J230+0.4</f>
        <v>29.469999999999995</v>
      </c>
      <c r="M230" s="547" t="s">
        <v>132</v>
      </c>
      <c r="N230" s="572">
        <f>L230+0.5</f>
        <v>29.969999999999995</v>
      </c>
      <c r="O230" s="210"/>
      <c r="P230" s="175">
        <v>23</v>
      </c>
      <c r="Q230" s="166"/>
    </row>
    <row r="231" spans="2:16" s="316" customFormat="1" ht="12.75">
      <c r="B231" s="409" t="s">
        <v>293</v>
      </c>
      <c r="C231" s="400" t="s">
        <v>294</v>
      </c>
      <c r="D231" s="369" t="s">
        <v>11</v>
      </c>
      <c r="E231" s="401" t="s">
        <v>9</v>
      </c>
      <c r="F231" s="402" t="s">
        <v>399</v>
      </c>
      <c r="G231" s="369" t="s">
        <v>132</v>
      </c>
      <c r="H231" s="369"/>
      <c r="I231" s="559">
        <v>3.4</v>
      </c>
      <c r="J231" s="664">
        <f>I231*D3</f>
        <v>86.7</v>
      </c>
      <c r="K231" s="664" t="s">
        <v>132</v>
      </c>
      <c r="L231" s="665">
        <f aca="true" t="shared" si="23" ref="L231:L239">J231+0.5</f>
        <v>87.2</v>
      </c>
      <c r="M231" s="559" t="s">
        <v>132</v>
      </c>
      <c r="N231" s="666">
        <f>L231+0.5</f>
        <v>87.7</v>
      </c>
      <c r="P231" s="175">
        <v>24</v>
      </c>
    </row>
    <row r="232" spans="2:17" s="185" customFormat="1" ht="15">
      <c r="B232" s="275"/>
      <c r="C232" s="276" t="s">
        <v>643</v>
      </c>
      <c r="D232" s="277" t="s">
        <v>441</v>
      </c>
      <c r="E232" s="401" t="s">
        <v>9</v>
      </c>
      <c r="F232" s="277" t="s">
        <v>644</v>
      </c>
      <c r="G232" s="277"/>
      <c r="H232" s="277"/>
      <c r="I232" s="548">
        <v>1.87</v>
      </c>
      <c r="J232" s="549">
        <f>I232*D3</f>
        <v>47.685</v>
      </c>
      <c r="K232" s="549"/>
      <c r="L232" s="567">
        <f t="shared" si="23"/>
        <v>48.185</v>
      </c>
      <c r="M232" s="548"/>
      <c r="N232" s="568">
        <f>L232+0.5</f>
        <v>48.685</v>
      </c>
      <c r="O232" s="210"/>
      <c r="P232" s="175">
        <v>25</v>
      </c>
      <c r="Q232" s="166"/>
    </row>
    <row r="233" spans="2:17" s="185" customFormat="1" ht="15">
      <c r="B233" s="275"/>
      <c r="C233" s="276" t="s">
        <v>643</v>
      </c>
      <c r="D233" s="277" t="s">
        <v>402</v>
      </c>
      <c r="E233" s="401" t="s">
        <v>9</v>
      </c>
      <c r="F233" s="277">
        <v>50</v>
      </c>
      <c r="G233" s="288"/>
      <c r="H233" s="288"/>
      <c r="I233" s="562">
        <v>9.49</v>
      </c>
      <c r="J233" s="611">
        <f>I233*D3</f>
        <v>241.995</v>
      </c>
      <c r="K233" s="611"/>
      <c r="L233" s="567">
        <f t="shared" si="23"/>
        <v>242.495</v>
      </c>
      <c r="M233" s="548"/>
      <c r="N233" s="568">
        <f>L233+0.5</f>
        <v>242.995</v>
      </c>
      <c r="O233" s="210"/>
      <c r="P233" s="175">
        <v>26</v>
      </c>
      <c r="Q233" s="166"/>
    </row>
    <row r="234" spans="2:17" s="185" customFormat="1" ht="15.75" thickBot="1">
      <c r="B234" s="282"/>
      <c r="C234" s="283" t="s">
        <v>643</v>
      </c>
      <c r="D234" s="284" t="s">
        <v>658</v>
      </c>
      <c r="E234" s="426" t="s">
        <v>9</v>
      </c>
      <c r="F234" s="284">
        <v>24</v>
      </c>
      <c r="G234" s="284"/>
      <c r="H234" s="284"/>
      <c r="I234" s="554">
        <v>20.27</v>
      </c>
      <c r="J234" s="557">
        <f>I234*D3</f>
        <v>516.885</v>
      </c>
      <c r="K234" s="557"/>
      <c r="L234" s="667">
        <f t="shared" si="23"/>
        <v>517.385</v>
      </c>
      <c r="M234" s="600"/>
      <c r="N234" s="668">
        <f>L234+0.5</f>
        <v>517.885</v>
      </c>
      <c r="O234" s="210"/>
      <c r="P234" s="175"/>
      <c r="Q234" s="166"/>
    </row>
    <row r="235" spans="2:16" s="319" customFormat="1" ht="16.5" thickTop="1">
      <c r="B235" s="404"/>
      <c r="C235" s="421" t="s">
        <v>646</v>
      </c>
      <c r="D235" s="405" t="s">
        <v>421</v>
      </c>
      <c r="E235" s="406" t="s">
        <v>29</v>
      </c>
      <c r="F235" s="407" t="s">
        <v>645</v>
      </c>
      <c r="G235" s="408"/>
      <c r="H235" s="408"/>
      <c r="I235" s="670">
        <v>2.51</v>
      </c>
      <c r="J235" s="670">
        <f>I235*D4</f>
        <v>62.62449999999999</v>
      </c>
      <c r="K235" s="670"/>
      <c r="L235" s="671">
        <f t="shared" si="23"/>
        <v>63.12449999999999</v>
      </c>
      <c r="M235" s="672"/>
      <c r="N235" s="673">
        <f>L235+1</f>
        <v>64.12449999999998</v>
      </c>
      <c r="O235" s="375"/>
      <c r="P235" s="175">
        <v>29</v>
      </c>
    </row>
    <row r="236" spans="2:16" s="319" customFormat="1" ht="15.75">
      <c r="B236" s="409"/>
      <c r="C236" s="422" t="s">
        <v>646</v>
      </c>
      <c r="D236" s="410" t="s">
        <v>434</v>
      </c>
      <c r="E236" s="411" t="s">
        <v>29</v>
      </c>
      <c r="F236" s="412">
        <v>144</v>
      </c>
      <c r="G236" s="413"/>
      <c r="H236" s="413"/>
      <c r="I236" s="669">
        <v>28.91</v>
      </c>
      <c r="J236" s="669">
        <f>I236*D4</f>
        <v>721.3045</v>
      </c>
      <c r="K236" s="669"/>
      <c r="L236" s="674">
        <f t="shared" si="23"/>
        <v>721.8045</v>
      </c>
      <c r="M236" s="559"/>
      <c r="N236" s="675">
        <f>L236+1</f>
        <v>722.8045</v>
      </c>
      <c r="O236" s="375"/>
      <c r="P236" s="175">
        <v>30</v>
      </c>
    </row>
    <row r="237" spans="2:16" s="319" customFormat="1" ht="12.75" customHeight="1">
      <c r="B237" s="414"/>
      <c r="C237" s="415" t="s">
        <v>296</v>
      </c>
      <c r="D237" s="416" t="s">
        <v>441</v>
      </c>
      <c r="E237" s="417" t="s">
        <v>29</v>
      </c>
      <c r="F237" s="418" t="s">
        <v>558</v>
      </c>
      <c r="G237" s="419"/>
      <c r="H237" s="466"/>
      <c r="I237" s="669">
        <v>1.55</v>
      </c>
      <c r="J237" s="676">
        <f>I237*D4</f>
        <v>38.6725</v>
      </c>
      <c r="K237" s="677">
        <v>7.4</v>
      </c>
      <c r="L237" s="678">
        <f t="shared" si="23"/>
        <v>39.1725</v>
      </c>
      <c r="M237" s="558"/>
      <c r="N237" s="679">
        <f>L237+0.5</f>
        <v>39.6725</v>
      </c>
      <c r="P237" s="175">
        <v>31</v>
      </c>
    </row>
    <row r="238" spans="2:16" s="316" customFormat="1" ht="12.75">
      <c r="B238" s="409" t="s">
        <v>297</v>
      </c>
      <c r="C238" s="400" t="s">
        <v>296</v>
      </c>
      <c r="D238" s="369" t="s">
        <v>227</v>
      </c>
      <c r="E238" s="411" t="s">
        <v>29</v>
      </c>
      <c r="F238" s="369">
        <v>144</v>
      </c>
      <c r="G238" s="369">
        <v>3.49</v>
      </c>
      <c r="H238" s="369"/>
      <c r="I238" s="559">
        <v>4.38</v>
      </c>
      <c r="J238" s="664">
        <f>I238*D4</f>
        <v>109.28099999999999</v>
      </c>
      <c r="K238" s="664">
        <v>3.67</v>
      </c>
      <c r="L238" s="665">
        <f t="shared" si="23"/>
        <v>109.78099999999999</v>
      </c>
      <c r="M238" s="559">
        <v>3.86</v>
      </c>
      <c r="N238" s="666">
        <f>L238+0.5</f>
        <v>110.28099999999999</v>
      </c>
      <c r="P238" s="175">
        <v>32</v>
      </c>
    </row>
    <row r="239" spans="2:16" s="316" customFormat="1" ht="12.75">
      <c r="B239" s="409" t="s">
        <v>298</v>
      </c>
      <c r="C239" s="400" t="s">
        <v>296</v>
      </c>
      <c r="D239" s="369" t="s">
        <v>28</v>
      </c>
      <c r="E239" s="401" t="s">
        <v>29</v>
      </c>
      <c r="F239" s="369" t="s">
        <v>222</v>
      </c>
      <c r="G239" s="369">
        <v>7.91</v>
      </c>
      <c r="H239" s="369"/>
      <c r="I239" s="559">
        <v>9.82</v>
      </c>
      <c r="J239" s="664">
        <f>I239*D4</f>
        <v>245.009</v>
      </c>
      <c r="K239" s="664">
        <v>8.34</v>
      </c>
      <c r="L239" s="665">
        <f t="shared" si="23"/>
        <v>245.509</v>
      </c>
      <c r="M239" s="559">
        <v>8.76</v>
      </c>
      <c r="N239" s="666">
        <f>L239+0.5</f>
        <v>246.009</v>
      </c>
      <c r="P239" s="175">
        <v>33</v>
      </c>
    </row>
    <row r="240" spans="2:26" s="316" customFormat="1" ht="13.5" thickBot="1">
      <c r="B240" s="423" t="s">
        <v>299</v>
      </c>
      <c r="C240" s="424" t="s">
        <v>296</v>
      </c>
      <c r="D240" s="425" t="s">
        <v>32</v>
      </c>
      <c r="E240" s="426" t="s">
        <v>29</v>
      </c>
      <c r="F240" s="425" t="s">
        <v>453</v>
      </c>
      <c r="G240" s="425">
        <v>24.27</v>
      </c>
      <c r="H240" s="425"/>
      <c r="I240" s="560">
        <v>28.98</v>
      </c>
      <c r="J240" s="680">
        <f>I240*D4</f>
        <v>723.051</v>
      </c>
      <c r="K240" s="680">
        <v>25.56</v>
      </c>
      <c r="L240" s="681">
        <f>J240+1</f>
        <v>724.051</v>
      </c>
      <c r="M240" s="560">
        <v>26.85</v>
      </c>
      <c r="N240" s="682">
        <f>L240+1.5</f>
        <v>725.551</v>
      </c>
      <c r="O240" s="319"/>
      <c r="P240" s="175">
        <v>34</v>
      </c>
      <c r="R240" s="319"/>
      <c r="S240" s="319"/>
      <c r="T240" s="319"/>
      <c r="U240" s="319"/>
      <c r="V240" s="319"/>
      <c r="W240" s="319"/>
      <c r="X240" s="319"/>
      <c r="Y240" s="319"/>
      <c r="Z240" s="319"/>
    </row>
    <row r="241" spans="2:26" s="316" customFormat="1" ht="13.5" thickTop="1">
      <c r="B241" s="428" t="s">
        <v>303</v>
      </c>
      <c r="C241" s="400" t="s">
        <v>302</v>
      </c>
      <c r="D241" s="369" t="s">
        <v>219</v>
      </c>
      <c r="E241" s="411" t="s">
        <v>69</v>
      </c>
      <c r="F241" s="402" t="s">
        <v>647</v>
      </c>
      <c r="G241" s="369" t="s">
        <v>132</v>
      </c>
      <c r="H241" s="369"/>
      <c r="I241" s="559">
        <v>0.72</v>
      </c>
      <c r="J241" s="559">
        <f>I241*F3</f>
        <v>16.919999999999998</v>
      </c>
      <c r="K241" s="559" t="s">
        <v>132</v>
      </c>
      <c r="L241" s="559">
        <f>J241+0.5</f>
        <v>17.419999999999998</v>
      </c>
      <c r="M241" s="559"/>
      <c r="N241" s="694">
        <f>L241+0.5</f>
        <v>17.919999999999998</v>
      </c>
      <c r="O241" s="319"/>
      <c r="P241" s="175">
        <v>35</v>
      </c>
      <c r="Q241" s="319"/>
      <c r="R241" s="319"/>
      <c r="S241" s="319"/>
      <c r="T241" s="319"/>
      <c r="U241" s="319"/>
      <c r="V241" s="319"/>
      <c r="W241" s="319"/>
      <c r="X241" s="319"/>
      <c r="Y241" s="319"/>
      <c r="Z241" s="319"/>
    </row>
    <row r="242" spans="2:26" s="316" customFormat="1" ht="13.5" thickBot="1">
      <c r="B242" s="429" t="s">
        <v>305</v>
      </c>
      <c r="C242" s="424" t="s">
        <v>302</v>
      </c>
      <c r="D242" s="425" t="s">
        <v>304</v>
      </c>
      <c r="E242" s="430" t="s">
        <v>69</v>
      </c>
      <c r="F242" s="702" t="s">
        <v>58</v>
      </c>
      <c r="G242" s="425" t="s">
        <v>132</v>
      </c>
      <c r="H242" s="425"/>
      <c r="I242" s="560">
        <v>3.44</v>
      </c>
      <c r="J242" s="560">
        <f>I242*F3</f>
        <v>80.84</v>
      </c>
      <c r="K242" s="560" t="s">
        <v>132</v>
      </c>
      <c r="L242" s="560">
        <f>J242+0.5</f>
        <v>81.34</v>
      </c>
      <c r="M242" s="560" t="s">
        <v>132</v>
      </c>
      <c r="N242" s="592">
        <f>L242+0.5</f>
        <v>81.84</v>
      </c>
      <c r="O242" s="319"/>
      <c r="P242" s="175">
        <v>36</v>
      </c>
      <c r="Q242" s="319"/>
      <c r="R242" s="319"/>
      <c r="S242" s="319"/>
      <c r="T242" s="319"/>
      <c r="U242" s="319"/>
      <c r="V242" s="319"/>
      <c r="W242" s="319"/>
      <c r="X242" s="319"/>
      <c r="Y242" s="319"/>
      <c r="Z242" s="319"/>
    </row>
    <row r="243" spans="2:16" s="319" customFormat="1" ht="13.5" thickTop="1">
      <c r="B243" s="797"/>
      <c r="C243" s="415" t="s">
        <v>765</v>
      </c>
      <c r="D243" s="420" t="s">
        <v>766</v>
      </c>
      <c r="E243" s="656" t="s">
        <v>675</v>
      </c>
      <c r="F243" s="415"/>
      <c r="G243" s="415"/>
      <c r="H243" s="293"/>
      <c r="I243" s="547">
        <v>0.56</v>
      </c>
      <c r="J243" s="558">
        <f>I243*B3</f>
        <v>13.440000000000001</v>
      </c>
      <c r="K243" s="420"/>
      <c r="L243" s="700">
        <f>J243+0.5</f>
        <v>13.940000000000001</v>
      </c>
      <c r="M243" s="558"/>
      <c r="N243" s="701">
        <f>L243+1</f>
        <v>14.940000000000001</v>
      </c>
      <c r="P243" s="175"/>
    </row>
    <row r="244" spans="2:16" s="319" customFormat="1" ht="12.75">
      <c r="B244" s="450"/>
      <c r="C244" s="400" t="s">
        <v>765</v>
      </c>
      <c r="D244" s="369" t="s">
        <v>409</v>
      </c>
      <c r="E244" s="653" t="s">
        <v>675</v>
      </c>
      <c r="F244" s="400"/>
      <c r="G244" s="400"/>
      <c r="H244" s="277"/>
      <c r="I244" s="548">
        <v>3.36</v>
      </c>
      <c r="J244" s="559">
        <f>I244*B3</f>
        <v>80.64</v>
      </c>
      <c r="K244" s="369"/>
      <c r="L244" s="674">
        <f>J244+0.5</f>
        <v>81.14</v>
      </c>
      <c r="M244" s="559"/>
      <c r="N244" s="675">
        <f>L244+1</f>
        <v>82.14</v>
      </c>
      <c r="P244" s="175"/>
    </row>
    <row r="245" spans="2:16" s="319" customFormat="1" ht="13.5" thickBot="1">
      <c r="B245" s="798"/>
      <c r="C245" s="424" t="s">
        <v>765</v>
      </c>
      <c r="D245" s="425" t="s">
        <v>402</v>
      </c>
      <c r="E245" s="655" t="s">
        <v>675</v>
      </c>
      <c r="F245" s="424"/>
      <c r="G245" s="424"/>
      <c r="H245" s="284"/>
      <c r="I245" s="554">
        <v>6.83</v>
      </c>
      <c r="J245" s="560">
        <f>I245*B3</f>
        <v>163.92000000000002</v>
      </c>
      <c r="K245" s="425"/>
      <c r="L245" s="698">
        <f>J245+0.5</f>
        <v>164.42000000000002</v>
      </c>
      <c r="M245" s="560"/>
      <c r="N245" s="699">
        <f>L245+1</f>
        <v>165.42000000000002</v>
      </c>
      <c r="P245" s="175"/>
    </row>
    <row r="246" spans="2:16" s="319" customFormat="1" ht="13.5" thickTop="1">
      <c r="B246" s="414" t="s">
        <v>386</v>
      </c>
      <c r="C246" s="415" t="s">
        <v>385</v>
      </c>
      <c r="D246" s="432" t="s">
        <v>134</v>
      </c>
      <c r="E246" s="433" t="s">
        <v>80</v>
      </c>
      <c r="F246" s="432">
        <v>1000</v>
      </c>
      <c r="G246" s="420" t="s">
        <v>132</v>
      </c>
      <c r="H246" s="420"/>
      <c r="I246" s="558">
        <v>0.51</v>
      </c>
      <c r="J246" s="558">
        <f>I246*F4</f>
        <v>12.903</v>
      </c>
      <c r="K246" s="696" t="s">
        <v>132</v>
      </c>
      <c r="L246" s="678">
        <f aca="true" t="shared" si="24" ref="L246:L251">J246+0.5</f>
        <v>13.403</v>
      </c>
      <c r="M246" s="558" t="s">
        <v>132</v>
      </c>
      <c r="N246" s="679">
        <f aca="true" t="shared" si="25" ref="N246:N251">L246+0.5</f>
        <v>13.903</v>
      </c>
      <c r="P246" s="175">
        <v>38</v>
      </c>
    </row>
    <row r="247" spans="2:16" s="319" customFormat="1" ht="12.75">
      <c r="B247" s="409" t="s">
        <v>387</v>
      </c>
      <c r="C247" s="400" t="s">
        <v>385</v>
      </c>
      <c r="D247" s="431" t="s">
        <v>232</v>
      </c>
      <c r="E247" s="401" t="s">
        <v>80</v>
      </c>
      <c r="F247" s="431">
        <v>300</v>
      </c>
      <c r="G247" s="369" t="s">
        <v>132</v>
      </c>
      <c r="H247" s="695" t="s">
        <v>768</v>
      </c>
      <c r="I247" s="559">
        <v>0.99</v>
      </c>
      <c r="J247" s="697">
        <f>I247*F4</f>
        <v>25.047</v>
      </c>
      <c r="K247" s="697" t="s">
        <v>132</v>
      </c>
      <c r="L247" s="665">
        <f t="shared" si="24"/>
        <v>25.547</v>
      </c>
      <c r="M247" s="559" t="s">
        <v>132</v>
      </c>
      <c r="N247" s="666">
        <f t="shared" si="25"/>
        <v>26.047</v>
      </c>
      <c r="P247" s="175">
        <v>39</v>
      </c>
    </row>
    <row r="248" spans="2:16" s="319" customFormat="1" ht="12.75">
      <c r="B248" s="450"/>
      <c r="C248" s="400" t="s">
        <v>648</v>
      </c>
      <c r="D248" s="400" t="s">
        <v>434</v>
      </c>
      <c r="E248" s="401" t="s">
        <v>80</v>
      </c>
      <c r="F248" s="369">
        <v>40</v>
      </c>
      <c r="G248" s="369"/>
      <c r="H248" s="369"/>
      <c r="I248" s="559">
        <v>4.54</v>
      </c>
      <c r="J248" s="559">
        <f>I248*F4</f>
        <v>114.86200000000001</v>
      </c>
      <c r="K248" s="559"/>
      <c r="L248" s="559">
        <f t="shared" si="24"/>
        <v>115.36200000000001</v>
      </c>
      <c r="M248" s="559"/>
      <c r="N248" s="694">
        <f t="shared" si="25"/>
        <v>115.86200000000001</v>
      </c>
      <c r="P248" s="175">
        <v>40</v>
      </c>
    </row>
    <row r="249" spans="2:16" s="319" customFormat="1" ht="12.75">
      <c r="B249" s="450"/>
      <c r="C249" s="400" t="s">
        <v>767</v>
      </c>
      <c r="D249" s="400" t="s">
        <v>421</v>
      </c>
      <c r="E249" s="401" t="s">
        <v>80</v>
      </c>
      <c r="F249" s="369"/>
      <c r="G249" s="369"/>
      <c r="H249" s="369"/>
      <c r="I249" s="559">
        <v>0.56</v>
      </c>
      <c r="J249" s="559">
        <f>I249*F4</f>
        <v>14.168000000000001</v>
      </c>
      <c r="K249" s="559"/>
      <c r="L249" s="559">
        <f t="shared" si="24"/>
        <v>14.668000000000001</v>
      </c>
      <c r="M249" s="559"/>
      <c r="N249" s="694">
        <f t="shared" si="25"/>
        <v>15.168000000000001</v>
      </c>
      <c r="P249" s="175"/>
    </row>
    <row r="250" spans="2:16" s="319" customFormat="1" ht="12.75">
      <c r="B250" s="450"/>
      <c r="C250" s="400" t="s">
        <v>767</v>
      </c>
      <c r="D250" s="400" t="s">
        <v>409</v>
      </c>
      <c r="E250" s="401" t="s">
        <v>80</v>
      </c>
      <c r="F250" s="369"/>
      <c r="G250" s="369"/>
      <c r="H250" s="369"/>
      <c r="I250" s="559">
        <v>1.07</v>
      </c>
      <c r="J250" s="559">
        <f>I250*F4</f>
        <v>27.071</v>
      </c>
      <c r="K250" s="559"/>
      <c r="L250" s="559">
        <f t="shared" si="24"/>
        <v>27.571</v>
      </c>
      <c r="M250" s="559"/>
      <c r="N250" s="694">
        <f t="shared" si="25"/>
        <v>28.071</v>
      </c>
      <c r="P250" s="175"/>
    </row>
    <row r="251" spans="2:17" s="319" customFormat="1" ht="12.75">
      <c r="B251" s="414" t="s">
        <v>308</v>
      </c>
      <c r="C251" s="415" t="s">
        <v>306</v>
      </c>
      <c r="D251" s="432" t="s">
        <v>410</v>
      </c>
      <c r="E251" s="433" t="s">
        <v>80</v>
      </c>
      <c r="F251" s="432">
        <v>100</v>
      </c>
      <c r="G251" s="420" t="s">
        <v>132</v>
      </c>
      <c r="H251" s="420"/>
      <c r="I251" s="558">
        <v>1.79</v>
      </c>
      <c r="J251" s="696">
        <f>I251*F4</f>
        <v>45.287</v>
      </c>
      <c r="K251" s="696" t="s">
        <v>132</v>
      </c>
      <c r="L251" s="678">
        <f t="shared" si="24"/>
        <v>45.787</v>
      </c>
      <c r="M251" s="558" t="s">
        <v>132</v>
      </c>
      <c r="N251" s="679">
        <f t="shared" si="25"/>
        <v>46.287</v>
      </c>
      <c r="P251" s="175">
        <v>42</v>
      </c>
      <c r="Q251" s="316"/>
    </row>
    <row r="252" spans="2:17" s="319" customFormat="1" ht="12.75">
      <c r="B252" s="409" t="s">
        <v>309</v>
      </c>
      <c r="C252" s="400" t="s">
        <v>435</v>
      </c>
      <c r="D252" s="431" t="s">
        <v>769</v>
      </c>
      <c r="E252" s="401" t="s">
        <v>80</v>
      </c>
      <c r="F252" s="431">
        <v>40</v>
      </c>
      <c r="G252" s="369" t="s">
        <v>132</v>
      </c>
      <c r="H252" s="369"/>
      <c r="I252" s="559">
        <v>4.46</v>
      </c>
      <c r="J252" s="697">
        <f>I252*F4</f>
        <v>112.83800000000001</v>
      </c>
      <c r="K252" s="697" t="s">
        <v>132</v>
      </c>
      <c r="L252" s="665">
        <f>J252+0.5</f>
        <v>113.33800000000001</v>
      </c>
      <c r="M252" s="559" t="s">
        <v>132</v>
      </c>
      <c r="N252" s="666">
        <f>L252+1</f>
        <v>114.33800000000001</v>
      </c>
      <c r="O252" s="434"/>
      <c r="P252" s="175">
        <v>43</v>
      </c>
      <c r="Q252" s="316"/>
    </row>
    <row r="253" spans="2:26" s="319" customFormat="1" ht="13.5" customHeight="1">
      <c r="B253" s="409" t="s">
        <v>310</v>
      </c>
      <c r="C253" s="400" t="s">
        <v>306</v>
      </c>
      <c r="D253" s="431" t="s">
        <v>32</v>
      </c>
      <c r="E253" s="401" t="s">
        <v>80</v>
      </c>
      <c r="F253" s="431">
        <v>10</v>
      </c>
      <c r="G253" s="369" t="s">
        <v>132</v>
      </c>
      <c r="H253" s="369"/>
      <c r="I253" s="559">
        <v>12.39</v>
      </c>
      <c r="J253" s="697">
        <f>I253*F4</f>
        <v>313.46700000000004</v>
      </c>
      <c r="K253" s="697" t="s">
        <v>132</v>
      </c>
      <c r="L253" s="665">
        <f>J253+1</f>
        <v>314.46700000000004</v>
      </c>
      <c r="M253" s="559" t="s">
        <v>132</v>
      </c>
      <c r="N253" s="666">
        <f>L253+1</f>
        <v>315.46700000000004</v>
      </c>
      <c r="O253" s="316"/>
      <c r="P253" s="175">
        <v>44</v>
      </c>
      <c r="Q253" s="316"/>
      <c r="R253" s="316"/>
      <c r="S253" s="316"/>
      <c r="T253" s="316"/>
      <c r="U253" s="316"/>
      <c r="V253" s="316"/>
      <c r="W253" s="316"/>
      <c r="X253" s="316"/>
      <c r="Y253" s="316"/>
      <c r="Z253" s="316"/>
    </row>
    <row r="254" spans="2:26" s="319" customFormat="1" ht="13.5" customHeight="1">
      <c r="B254" s="409"/>
      <c r="C254" s="400" t="s">
        <v>433</v>
      </c>
      <c r="D254" s="431" t="s">
        <v>434</v>
      </c>
      <c r="E254" s="411" t="s">
        <v>80</v>
      </c>
      <c r="F254" s="431">
        <v>40</v>
      </c>
      <c r="G254" s="369"/>
      <c r="H254" s="369"/>
      <c r="I254" s="559">
        <v>5.73</v>
      </c>
      <c r="J254" s="697">
        <f>I254*F4</f>
        <v>144.96900000000002</v>
      </c>
      <c r="K254" s="697"/>
      <c r="L254" s="665">
        <f>J254+0.5</f>
        <v>145.46900000000002</v>
      </c>
      <c r="M254" s="559"/>
      <c r="N254" s="666">
        <f>L254+0.5</f>
        <v>145.96900000000002</v>
      </c>
      <c r="O254" s="316"/>
      <c r="P254" s="175"/>
      <c r="Q254" s="316"/>
      <c r="R254" s="316"/>
      <c r="S254" s="316"/>
      <c r="T254" s="316"/>
      <c r="U254" s="316"/>
      <c r="V254" s="316"/>
      <c r="W254" s="316"/>
      <c r="X254" s="316"/>
      <c r="Y254" s="316"/>
      <c r="Z254" s="316"/>
    </row>
    <row r="255" spans="2:16" s="319" customFormat="1" ht="12.75">
      <c r="B255" s="428"/>
      <c r="C255" s="400" t="s">
        <v>770</v>
      </c>
      <c r="D255" s="431" t="s">
        <v>771</v>
      </c>
      <c r="E255" s="411" t="s">
        <v>80</v>
      </c>
      <c r="F255" s="431">
        <v>30</v>
      </c>
      <c r="G255" s="369"/>
      <c r="H255" s="467"/>
      <c r="I255" s="559">
        <v>1.1</v>
      </c>
      <c r="J255" s="697">
        <f>I255*F4</f>
        <v>27.830000000000002</v>
      </c>
      <c r="K255" s="697"/>
      <c r="L255" s="665">
        <f>J255+0.5</f>
        <v>28.330000000000002</v>
      </c>
      <c r="M255" s="559"/>
      <c r="N255" s="666">
        <f>L255+0.5</f>
        <v>28.830000000000002</v>
      </c>
      <c r="P255" s="175">
        <v>45</v>
      </c>
    </row>
    <row r="256" spans="2:16" s="319" customFormat="1" ht="13.5" customHeight="1" thickBot="1">
      <c r="B256" s="428"/>
      <c r="C256" s="400" t="s">
        <v>772</v>
      </c>
      <c r="D256" s="431" t="s">
        <v>28</v>
      </c>
      <c r="E256" s="411" t="s">
        <v>80</v>
      </c>
      <c r="F256" s="431"/>
      <c r="G256" s="369"/>
      <c r="H256" s="369"/>
      <c r="I256" s="559">
        <v>5.51</v>
      </c>
      <c r="J256" s="697">
        <f>I256*F4</f>
        <v>139.403</v>
      </c>
      <c r="K256" s="697"/>
      <c r="L256" s="665">
        <f>J256+0.5</f>
        <v>139.903</v>
      </c>
      <c r="M256" s="559"/>
      <c r="N256" s="666">
        <f>L256+0.5</f>
        <v>140.403</v>
      </c>
      <c r="P256" s="175">
        <v>46</v>
      </c>
    </row>
    <row r="257" spans="2:26" s="252" customFormat="1" ht="13.5" thickBot="1">
      <c r="B257" s="833" t="s">
        <v>321</v>
      </c>
      <c r="C257" s="834"/>
      <c r="D257" s="834"/>
      <c r="E257" s="834"/>
      <c r="F257" s="834"/>
      <c r="G257" s="834"/>
      <c r="H257" s="834"/>
      <c r="I257" s="834"/>
      <c r="J257" s="834"/>
      <c r="K257" s="834"/>
      <c r="L257" s="834"/>
      <c r="M257" s="834"/>
      <c r="N257" s="835"/>
      <c r="O257" s="166"/>
      <c r="P257" s="175">
        <v>47</v>
      </c>
      <c r="Q257" s="166"/>
      <c r="R257" s="166"/>
      <c r="S257" s="166"/>
      <c r="T257" s="166"/>
      <c r="U257" s="166"/>
      <c r="V257" s="166"/>
      <c r="W257" s="166"/>
      <c r="X257" s="166"/>
      <c r="Y257" s="166"/>
      <c r="Z257" s="166"/>
    </row>
    <row r="258" spans="2:16" s="319" customFormat="1" ht="12.75" customHeight="1">
      <c r="B258" s="435" t="s">
        <v>322</v>
      </c>
      <c r="C258" s="415" t="s">
        <v>781</v>
      </c>
      <c r="D258" s="420" t="s">
        <v>452</v>
      </c>
      <c r="E258" s="436" t="s">
        <v>327</v>
      </c>
      <c r="F258" s="420" t="s">
        <v>58</v>
      </c>
      <c r="G258" s="437" t="s">
        <v>132</v>
      </c>
      <c r="H258" s="437"/>
      <c r="I258" s="437"/>
      <c r="J258" s="437"/>
      <c r="K258" s="437" t="s">
        <v>132</v>
      </c>
      <c r="L258" s="437"/>
      <c r="M258" s="437" t="s">
        <v>132</v>
      </c>
      <c r="N258" s="438"/>
      <c r="P258" s="175">
        <v>48</v>
      </c>
    </row>
    <row r="259" spans="2:16" s="319" customFormat="1" ht="12.75" customHeight="1">
      <c r="B259" s="703"/>
      <c r="C259" s="692" t="s">
        <v>782</v>
      </c>
      <c r="D259" s="693" t="s">
        <v>783</v>
      </c>
      <c r="E259" s="436" t="s">
        <v>327</v>
      </c>
      <c r="F259" s="693">
        <v>50</v>
      </c>
      <c r="G259" s="704"/>
      <c r="H259" s="704"/>
      <c r="I259" s="704"/>
      <c r="J259" s="707">
        <v>7.8</v>
      </c>
      <c r="K259" s="704"/>
      <c r="L259" s="665">
        <f aca="true" t="shared" si="26" ref="L259:L274">J259+0.5</f>
        <v>8.3</v>
      </c>
      <c r="M259" s="559" t="s">
        <v>132</v>
      </c>
      <c r="N259" s="666">
        <f aca="true" t="shared" si="27" ref="N259:N267">L259+0.5</f>
        <v>8.8</v>
      </c>
      <c r="P259" s="175"/>
    </row>
    <row r="260" spans="2:16" s="319" customFormat="1" ht="12.75" customHeight="1" thickBot="1">
      <c r="B260" s="429" t="s">
        <v>328</v>
      </c>
      <c r="C260" s="424" t="s">
        <v>784</v>
      </c>
      <c r="D260" s="425" t="s">
        <v>326</v>
      </c>
      <c r="E260" s="440" t="s">
        <v>327</v>
      </c>
      <c r="F260" s="425" t="s">
        <v>44</v>
      </c>
      <c r="G260" s="427" t="s">
        <v>132</v>
      </c>
      <c r="H260" s="427"/>
      <c r="I260" s="427"/>
      <c r="J260" s="680">
        <v>6.9</v>
      </c>
      <c r="K260" s="427" t="s">
        <v>132</v>
      </c>
      <c r="L260" s="665">
        <f t="shared" si="26"/>
        <v>7.4</v>
      </c>
      <c r="M260" s="559" t="s">
        <v>132</v>
      </c>
      <c r="N260" s="666">
        <f t="shared" si="27"/>
        <v>7.9</v>
      </c>
      <c r="P260" s="175"/>
    </row>
    <row r="261" spans="2:16" s="319" customFormat="1" ht="12.75" customHeight="1" thickTop="1">
      <c r="B261" s="428"/>
      <c r="C261" s="400" t="s">
        <v>773</v>
      </c>
      <c r="D261" s="369" t="s">
        <v>43</v>
      </c>
      <c r="E261" s="433" t="s">
        <v>80</v>
      </c>
      <c r="F261" s="369">
        <v>100</v>
      </c>
      <c r="G261" s="403"/>
      <c r="H261" s="403"/>
      <c r="I261" s="403"/>
      <c r="J261" s="664">
        <v>2.85</v>
      </c>
      <c r="K261" s="403"/>
      <c r="L261" s="705">
        <f t="shared" si="26"/>
        <v>3.35</v>
      </c>
      <c r="M261" s="672" t="s">
        <v>132</v>
      </c>
      <c r="N261" s="706">
        <f t="shared" si="27"/>
        <v>3.85</v>
      </c>
      <c r="P261" s="175"/>
    </row>
    <row r="262" spans="2:16" s="319" customFormat="1" ht="12.75" customHeight="1">
      <c r="B262" s="428"/>
      <c r="C262" s="400" t="s">
        <v>774</v>
      </c>
      <c r="D262" s="369" t="s">
        <v>326</v>
      </c>
      <c r="E262" s="433" t="s">
        <v>80</v>
      </c>
      <c r="F262" s="369">
        <v>50</v>
      </c>
      <c r="G262" s="403"/>
      <c r="H262" s="403"/>
      <c r="I262" s="403"/>
      <c r="J262" s="664">
        <v>10.3</v>
      </c>
      <c r="K262" s="403"/>
      <c r="L262" s="665">
        <f t="shared" si="26"/>
        <v>10.8</v>
      </c>
      <c r="M262" s="559" t="s">
        <v>132</v>
      </c>
      <c r="N262" s="666">
        <f t="shared" si="27"/>
        <v>11.3</v>
      </c>
      <c r="P262" s="175"/>
    </row>
    <row r="263" spans="2:16" s="319" customFormat="1" ht="12.75" customHeight="1">
      <c r="B263" s="428"/>
      <c r="C263" s="400" t="s">
        <v>775</v>
      </c>
      <c r="D263" s="369"/>
      <c r="E263" s="439"/>
      <c r="F263" s="369"/>
      <c r="G263" s="403"/>
      <c r="H263" s="403"/>
      <c r="I263" s="403"/>
      <c r="J263" s="664">
        <v>5.7</v>
      </c>
      <c r="K263" s="403"/>
      <c r="L263" s="665">
        <f t="shared" si="26"/>
        <v>6.2</v>
      </c>
      <c r="M263" s="559" t="s">
        <v>132</v>
      </c>
      <c r="N263" s="666">
        <f t="shared" si="27"/>
        <v>6.7</v>
      </c>
      <c r="P263" s="175"/>
    </row>
    <row r="264" spans="2:16" s="319" customFormat="1" ht="12.75" customHeight="1">
      <c r="B264" s="428"/>
      <c r="C264" s="400" t="s">
        <v>776</v>
      </c>
      <c r="D264" s="369"/>
      <c r="E264" s="439"/>
      <c r="F264" s="369"/>
      <c r="G264" s="403"/>
      <c r="H264" s="403"/>
      <c r="I264" s="403"/>
      <c r="J264" s="664">
        <v>7.2</v>
      </c>
      <c r="K264" s="403"/>
      <c r="L264" s="665">
        <f t="shared" si="26"/>
        <v>7.7</v>
      </c>
      <c r="M264" s="559" t="s">
        <v>132</v>
      </c>
      <c r="N264" s="666">
        <f t="shared" si="27"/>
        <v>8.2</v>
      </c>
      <c r="P264" s="175"/>
    </row>
    <row r="265" spans="2:16" s="319" customFormat="1" ht="12.75" customHeight="1">
      <c r="B265" s="428"/>
      <c r="C265" s="400" t="s">
        <v>777</v>
      </c>
      <c r="D265" s="369" t="s">
        <v>326</v>
      </c>
      <c r="E265" s="439"/>
      <c r="F265" s="369"/>
      <c r="G265" s="403"/>
      <c r="H265" s="403"/>
      <c r="I265" s="403"/>
      <c r="J265" s="664">
        <v>5.85</v>
      </c>
      <c r="K265" s="403"/>
      <c r="L265" s="665">
        <f t="shared" si="26"/>
        <v>6.35</v>
      </c>
      <c r="M265" s="559" t="s">
        <v>132</v>
      </c>
      <c r="N265" s="666">
        <f t="shared" si="27"/>
        <v>6.85</v>
      </c>
      <c r="P265" s="175"/>
    </row>
    <row r="266" spans="2:16" s="319" customFormat="1" ht="12.75" customHeight="1">
      <c r="B266" s="428"/>
      <c r="C266" s="400" t="s">
        <v>778</v>
      </c>
      <c r="D266" s="369" t="s">
        <v>326</v>
      </c>
      <c r="E266" s="439"/>
      <c r="F266" s="369"/>
      <c r="G266" s="403"/>
      <c r="H266" s="403"/>
      <c r="I266" s="403"/>
      <c r="J266" s="664">
        <v>6.85</v>
      </c>
      <c r="K266" s="403"/>
      <c r="L266" s="665">
        <f t="shared" si="26"/>
        <v>7.35</v>
      </c>
      <c r="M266" s="559" t="s">
        <v>132</v>
      </c>
      <c r="N266" s="666">
        <f t="shared" si="27"/>
        <v>7.85</v>
      </c>
      <c r="P266" s="175"/>
    </row>
    <row r="267" spans="2:16" s="319" customFormat="1" ht="13.5" thickBot="1">
      <c r="B267" s="798"/>
      <c r="C267" s="424" t="s">
        <v>779</v>
      </c>
      <c r="D267" s="425" t="s">
        <v>780</v>
      </c>
      <c r="E267" s="424"/>
      <c r="F267" s="424"/>
      <c r="G267" s="424"/>
      <c r="H267" s="424"/>
      <c r="I267" s="424"/>
      <c r="J267" s="560">
        <v>21.95</v>
      </c>
      <c r="K267" s="424"/>
      <c r="L267" s="681">
        <f t="shared" si="26"/>
        <v>22.45</v>
      </c>
      <c r="M267" s="560" t="s">
        <v>132</v>
      </c>
      <c r="N267" s="682">
        <f t="shared" si="27"/>
        <v>22.95</v>
      </c>
      <c r="P267" s="175">
        <v>49</v>
      </c>
    </row>
    <row r="268" spans="2:16" s="319" customFormat="1" ht="13.5" thickTop="1">
      <c r="B268" s="797"/>
      <c r="C268" s="748" t="s">
        <v>795</v>
      </c>
      <c r="D268" s="420" t="s">
        <v>788</v>
      </c>
      <c r="E268" s="710" t="s">
        <v>707</v>
      </c>
      <c r="F268" s="415"/>
      <c r="G268" s="415"/>
      <c r="H268" s="415"/>
      <c r="I268" s="415"/>
      <c r="J268" s="558">
        <v>6.5</v>
      </c>
      <c r="K268" s="415"/>
      <c r="L268" s="678">
        <f t="shared" si="26"/>
        <v>7</v>
      </c>
      <c r="M268" s="558"/>
      <c r="N268" s="679">
        <f aca="true" t="shared" si="28" ref="N268:N274">L268+1</f>
        <v>8</v>
      </c>
      <c r="P268" s="175"/>
    </row>
    <row r="269" spans="2:16" s="319" customFormat="1" ht="12.75">
      <c r="B269" s="450"/>
      <c r="C269" s="749" t="s">
        <v>794</v>
      </c>
      <c r="D269" s="369" t="s">
        <v>788</v>
      </c>
      <c r="E269" s="710" t="s">
        <v>707</v>
      </c>
      <c r="F269" s="400"/>
      <c r="G269" s="400"/>
      <c r="H269" s="400"/>
      <c r="I269" s="400"/>
      <c r="J269" s="559">
        <v>6.5</v>
      </c>
      <c r="K269" s="400"/>
      <c r="L269" s="665">
        <f t="shared" si="26"/>
        <v>7</v>
      </c>
      <c r="M269" s="559"/>
      <c r="N269" s="666">
        <f t="shared" si="28"/>
        <v>8</v>
      </c>
      <c r="P269" s="175"/>
    </row>
    <row r="270" spans="2:16" s="319" customFormat="1" ht="12.75">
      <c r="B270" s="450"/>
      <c r="C270" s="400" t="s">
        <v>793</v>
      </c>
      <c r="D270" s="369" t="s">
        <v>790</v>
      </c>
      <c r="E270" s="710" t="s">
        <v>707</v>
      </c>
      <c r="F270" s="400"/>
      <c r="G270" s="400"/>
      <c r="H270" s="400"/>
      <c r="I270" s="400"/>
      <c r="J270" s="559">
        <v>4</v>
      </c>
      <c r="K270" s="400"/>
      <c r="L270" s="665">
        <f t="shared" si="26"/>
        <v>4.5</v>
      </c>
      <c r="M270" s="559"/>
      <c r="N270" s="666">
        <f t="shared" si="28"/>
        <v>5.5</v>
      </c>
      <c r="P270" s="175"/>
    </row>
    <row r="271" spans="2:16" s="319" customFormat="1" ht="12.75">
      <c r="B271" s="450"/>
      <c r="C271" s="400" t="s">
        <v>792</v>
      </c>
      <c r="D271" s="369" t="s">
        <v>791</v>
      </c>
      <c r="E271" s="710" t="s">
        <v>707</v>
      </c>
      <c r="F271" s="400"/>
      <c r="G271" s="400"/>
      <c r="H271" s="400"/>
      <c r="I271" s="400"/>
      <c r="J271" s="559">
        <v>4.3</v>
      </c>
      <c r="K271" s="400"/>
      <c r="L271" s="665">
        <f t="shared" si="26"/>
        <v>4.8</v>
      </c>
      <c r="M271" s="559"/>
      <c r="N271" s="666">
        <f t="shared" si="28"/>
        <v>5.8</v>
      </c>
      <c r="P271" s="175"/>
    </row>
    <row r="272" spans="2:16" s="319" customFormat="1" ht="12.75">
      <c r="B272" s="450"/>
      <c r="C272" s="276" t="s">
        <v>796</v>
      </c>
      <c r="D272" s="369" t="s">
        <v>797</v>
      </c>
      <c r="E272" s="710" t="s">
        <v>707</v>
      </c>
      <c r="F272" s="400"/>
      <c r="G272" s="400"/>
      <c r="H272" s="400"/>
      <c r="I272" s="400"/>
      <c r="J272" s="559">
        <v>7.5</v>
      </c>
      <c r="K272" s="400"/>
      <c r="L272" s="665">
        <f t="shared" si="26"/>
        <v>8</v>
      </c>
      <c r="M272" s="559"/>
      <c r="N272" s="666">
        <f t="shared" si="28"/>
        <v>9</v>
      </c>
      <c r="P272" s="175"/>
    </row>
    <row r="273" spans="2:16" s="319" customFormat="1" ht="12.75">
      <c r="B273" s="799"/>
      <c r="C273" s="477" t="s">
        <v>799</v>
      </c>
      <c r="D273" s="751" t="s">
        <v>798</v>
      </c>
      <c r="E273" s="710" t="s">
        <v>707</v>
      </c>
      <c r="F273" s="750"/>
      <c r="G273" s="750"/>
      <c r="H273" s="750"/>
      <c r="I273" s="750"/>
      <c r="J273" s="752">
        <v>5</v>
      </c>
      <c r="K273" s="750"/>
      <c r="L273" s="753">
        <f t="shared" si="26"/>
        <v>5.5</v>
      </c>
      <c r="M273" s="752"/>
      <c r="N273" s="800">
        <f t="shared" si="28"/>
        <v>6.5</v>
      </c>
      <c r="P273" s="175"/>
    </row>
    <row r="274" spans="2:16" s="319" customFormat="1" ht="13.5" thickBot="1">
      <c r="B274" s="798"/>
      <c r="C274" s="283" t="s">
        <v>801</v>
      </c>
      <c r="D274" s="425" t="s">
        <v>800</v>
      </c>
      <c r="E274" s="762" t="s">
        <v>707</v>
      </c>
      <c r="F274" s="424"/>
      <c r="G274" s="424"/>
      <c r="H274" s="424"/>
      <c r="I274" s="424"/>
      <c r="J274" s="560">
        <v>3</v>
      </c>
      <c r="K274" s="424"/>
      <c r="L274" s="681">
        <f t="shared" si="26"/>
        <v>3.5</v>
      </c>
      <c r="M274" s="560"/>
      <c r="N274" s="682">
        <f t="shared" si="28"/>
        <v>4.5</v>
      </c>
      <c r="P274" s="175"/>
    </row>
    <row r="275" spans="2:16" s="319" customFormat="1" ht="14.25" thickBot="1" thickTop="1">
      <c r="B275" s="801"/>
      <c r="C275" s="755" t="s">
        <v>803</v>
      </c>
      <c r="D275" s="756" t="s">
        <v>802</v>
      </c>
      <c r="E275" s="757" t="s">
        <v>787</v>
      </c>
      <c r="F275" s="754"/>
      <c r="G275" s="754"/>
      <c r="H275" s="754"/>
      <c r="I275" s="754"/>
      <c r="J275" s="758"/>
      <c r="K275" s="754"/>
      <c r="L275" s="759"/>
      <c r="M275" s="758"/>
      <c r="N275" s="802"/>
      <c r="P275" s="175"/>
    </row>
    <row r="276" spans="2:16" s="319" customFormat="1" ht="14.25" thickBot="1" thickTop="1">
      <c r="B276" s="435"/>
      <c r="C276" s="415" t="s">
        <v>785</v>
      </c>
      <c r="D276" s="420" t="s">
        <v>786</v>
      </c>
      <c r="E276" s="436" t="s">
        <v>787</v>
      </c>
      <c r="F276" s="420">
        <v>25</v>
      </c>
      <c r="G276" s="437"/>
      <c r="H276" s="437"/>
      <c r="I276" s="437"/>
      <c r="J276" s="708">
        <v>14.5</v>
      </c>
      <c r="K276" s="708"/>
      <c r="L276" s="708">
        <f>J276+0.5</f>
        <v>15</v>
      </c>
      <c r="M276" s="708"/>
      <c r="N276" s="709">
        <f>L276+0.5</f>
        <v>15.5</v>
      </c>
      <c r="P276" s="175">
        <v>50</v>
      </c>
    </row>
    <row r="277" spans="2:16" s="319" customFormat="1" ht="13.5" thickBot="1">
      <c r="B277" s="830" t="s">
        <v>804</v>
      </c>
      <c r="C277" s="831"/>
      <c r="D277" s="831"/>
      <c r="E277" s="831"/>
      <c r="F277" s="831"/>
      <c r="G277" s="831"/>
      <c r="H277" s="831"/>
      <c r="I277" s="831"/>
      <c r="J277" s="831"/>
      <c r="K277" s="831"/>
      <c r="L277" s="831"/>
      <c r="M277" s="831"/>
      <c r="N277" s="832"/>
      <c r="P277" s="175"/>
    </row>
    <row r="278" spans="2:16" s="319" customFormat="1" ht="12.75">
      <c r="B278" s="435"/>
      <c r="C278" s="415" t="s">
        <v>805</v>
      </c>
      <c r="D278" s="420" t="s">
        <v>28</v>
      </c>
      <c r="E278" s="433" t="s">
        <v>80</v>
      </c>
      <c r="F278" s="420"/>
      <c r="G278" s="437"/>
      <c r="H278" s="760" t="s">
        <v>806</v>
      </c>
      <c r="I278" s="437">
        <v>1.05</v>
      </c>
      <c r="J278" s="708">
        <f>I278*F4</f>
        <v>26.565</v>
      </c>
      <c r="K278" s="708"/>
      <c r="L278" s="678">
        <f aca="true" t="shared" si="29" ref="L278:L284">J278+0.5</f>
        <v>27.065</v>
      </c>
      <c r="M278" s="558" t="s">
        <v>132</v>
      </c>
      <c r="N278" s="679">
        <f>L278+0.5</f>
        <v>27.565</v>
      </c>
      <c r="P278" s="175"/>
    </row>
    <row r="279" spans="2:16" s="319" customFormat="1" ht="13.5" thickBot="1">
      <c r="B279" s="429"/>
      <c r="C279" s="424" t="s">
        <v>807</v>
      </c>
      <c r="D279" s="425" t="s">
        <v>11</v>
      </c>
      <c r="E279" s="426" t="s">
        <v>80</v>
      </c>
      <c r="F279" s="425"/>
      <c r="G279" s="427"/>
      <c r="H279" s="761" t="s">
        <v>808</v>
      </c>
      <c r="I279" s="427">
        <v>1.73</v>
      </c>
      <c r="J279" s="680">
        <f>I279*F4</f>
        <v>43.769</v>
      </c>
      <c r="K279" s="680"/>
      <c r="L279" s="681">
        <f t="shared" si="29"/>
        <v>44.269</v>
      </c>
      <c r="M279" s="560" t="s">
        <v>132</v>
      </c>
      <c r="N279" s="682">
        <f>L279+0.5</f>
        <v>44.769</v>
      </c>
      <c r="P279" s="175"/>
    </row>
    <row r="280" spans="2:16" s="319" customFormat="1" ht="13.5" thickTop="1">
      <c r="B280" s="435"/>
      <c r="C280" s="415" t="s">
        <v>809</v>
      </c>
      <c r="D280" s="420" t="s">
        <v>251</v>
      </c>
      <c r="E280" s="710" t="s">
        <v>707</v>
      </c>
      <c r="F280" s="420"/>
      <c r="G280" s="437"/>
      <c r="H280" s="760"/>
      <c r="I280" s="437"/>
      <c r="J280" s="708">
        <v>3</v>
      </c>
      <c r="K280" s="708"/>
      <c r="L280" s="678">
        <f t="shared" si="29"/>
        <v>3.5</v>
      </c>
      <c r="M280" s="558"/>
      <c r="N280" s="679">
        <f aca="true" t="shared" si="30" ref="N280:N288">L280+1</f>
        <v>4.5</v>
      </c>
      <c r="P280" s="175"/>
    </row>
    <row r="281" spans="2:16" s="319" customFormat="1" ht="12.75">
      <c r="B281" s="435"/>
      <c r="C281" s="415" t="s">
        <v>809</v>
      </c>
      <c r="D281" s="420" t="s">
        <v>87</v>
      </c>
      <c r="E281" s="433"/>
      <c r="F281" s="420"/>
      <c r="G281" s="437"/>
      <c r="H281" s="760"/>
      <c r="I281" s="437"/>
      <c r="J281" s="708">
        <v>6.5</v>
      </c>
      <c r="K281" s="708"/>
      <c r="L281" s="678">
        <f t="shared" si="29"/>
        <v>7</v>
      </c>
      <c r="M281" s="558"/>
      <c r="N281" s="679">
        <f t="shared" si="30"/>
        <v>8</v>
      </c>
      <c r="P281" s="175"/>
    </row>
    <row r="282" spans="2:16" s="319" customFormat="1" ht="12.75">
      <c r="B282" s="435"/>
      <c r="C282" s="415" t="s">
        <v>810</v>
      </c>
      <c r="D282" s="420" t="s">
        <v>428</v>
      </c>
      <c r="E282" s="433"/>
      <c r="F282" s="420"/>
      <c r="G282" s="437"/>
      <c r="H282" s="760"/>
      <c r="I282" s="437"/>
      <c r="J282" s="708">
        <v>4</v>
      </c>
      <c r="K282" s="708"/>
      <c r="L282" s="678">
        <f t="shared" si="29"/>
        <v>4.5</v>
      </c>
      <c r="M282" s="558"/>
      <c r="N282" s="679">
        <f t="shared" si="30"/>
        <v>5.5</v>
      </c>
      <c r="P282" s="175"/>
    </row>
    <row r="283" spans="2:16" s="319" customFormat="1" ht="12.75">
      <c r="B283" s="435"/>
      <c r="C283" s="415" t="s">
        <v>811</v>
      </c>
      <c r="D283" s="420" t="s">
        <v>812</v>
      </c>
      <c r="E283" s="433"/>
      <c r="F283" s="420"/>
      <c r="G283" s="437"/>
      <c r="H283" s="760"/>
      <c r="I283" s="437"/>
      <c r="J283" s="708">
        <v>3</v>
      </c>
      <c r="K283" s="708"/>
      <c r="L283" s="678">
        <f t="shared" si="29"/>
        <v>3.5</v>
      </c>
      <c r="M283" s="558"/>
      <c r="N283" s="679">
        <f t="shared" si="30"/>
        <v>4.5</v>
      </c>
      <c r="P283" s="175"/>
    </row>
    <row r="284" spans="2:16" s="319" customFormat="1" ht="12.75">
      <c r="B284" s="435"/>
      <c r="C284" s="292" t="s">
        <v>813</v>
      </c>
      <c r="D284" s="420" t="s">
        <v>43</v>
      </c>
      <c r="E284" s="433"/>
      <c r="F284" s="420"/>
      <c r="G284" s="437"/>
      <c r="H284" s="760"/>
      <c r="I284" s="437"/>
      <c r="J284" s="708">
        <v>4.4</v>
      </c>
      <c r="K284" s="708"/>
      <c r="L284" s="678">
        <f t="shared" si="29"/>
        <v>4.9</v>
      </c>
      <c r="M284" s="558"/>
      <c r="N284" s="679">
        <f t="shared" si="30"/>
        <v>5.9</v>
      </c>
      <c r="P284" s="175"/>
    </row>
    <row r="285" spans="2:16" s="319" customFormat="1" ht="12.75">
      <c r="B285" s="435"/>
      <c r="C285" s="415" t="s">
        <v>814</v>
      </c>
      <c r="D285" s="420" t="s">
        <v>430</v>
      </c>
      <c r="E285" s="433"/>
      <c r="F285" s="420"/>
      <c r="G285" s="437"/>
      <c r="H285" s="760"/>
      <c r="I285" s="437"/>
      <c r="J285" s="708">
        <v>3.2</v>
      </c>
      <c r="K285" s="708"/>
      <c r="L285" s="678">
        <f>J285+1</f>
        <v>4.2</v>
      </c>
      <c r="M285" s="558"/>
      <c r="N285" s="679">
        <f t="shared" si="30"/>
        <v>5.2</v>
      </c>
      <c r="P285" s="175"/>
    </row>
    <row r="286" spans="2:16" s="319" customFormat="1" ht="12.75">
      <c r="B286" s="435"/>
      <c r="C286" s="415" t="s">
        <v>815</v>
      </c>
      <c r="D286" s="420" t="s">
        <v>134</v>
      </c>
      <c r="E286" s="433"/>
      <c r="F286" s="420"/>
      <c r="G286" s="437"/>
      <c r="H286" s="760"/>
      <c r="I286" s="437"/>
      <c r="J286" s="708">
        <v>4.5</v>
      </c>
      <c r="K286" s="708"/>
      <c r="L286" s="678">
        <f>J286+1</f>
        <v>5.5</v>
      </c>
      <c r="M286" s="558"/>
      <c r="N286" s="679">
        <f t="shared" si="30"/>
        <v>6.5</v>
      </c>
      <c r="P286" s="175"/>
    </row>
    <row r="287" spans="2:16" s="319" customFormat="1" ht="12.75">
      <c r="B287" s="435"/>
      <c r="C287" s="415" t="s">
        <v>816</v>
      </c>
      <c r="D287" s="420" t="s">
        <v>428</v>
      </c>
      <c r="E287" s="433"/>
      <c r="F287" s="420"/>
      <c r="G287" s="437"/>
      <c r="H287" s="760"/>
      <c r="I287" s="437"/>
      <c r="J287" s="708">
        <v>2.6</v>
      </c>
      <c r="K287" s="708"/>
      <c r="L287" s="678">
        <f>J287+1</f>
        <v>3.6</v>
      </c>
      <c r="M287" s="558"/>
      <c r="N287" s="679">
        <f t="shared" si="30"/>
        <v>4.6</v>
      </c>
      <c r="P287" s="175"/>
    </row>
    <row r="288" spans="2:16" s="319" customFormat="1" ht="13.5" thickBot="1">
      <c r="B288" s="435"/>
      <c r="C288" s="415" t="s">
        <v>817</v>
      </c>
      <c r="D288" s="420" t="s">
        <v>436</v>
      </c>
      <c r="E288" s="433"/>
      <c r="F288" s="420"/>
      <c r="G288" s="437"/>
      <c r="H288" s="760"/>
      <c r="I288" s="437"/>
      <c r="J288" s="708">
        <v>3.2</v>
      </c>
      <c r="K288" s="708"/>
      <c r="L288" s="678">
        <f>J288+1</f>
        <v>4.2</v>
      </c>
      <c r="M288" s="558"/>
      <c r="N288" s="679">
        <f t="shared" si="30"/>
        <v>5.2</v>
      </c>
      <c r="P288" s="175"/>
    </row>
    <row r="289" spans="2:16" ht="13.5" thickBot="1">
      <c r="B289" s="830" t="s">
        <v>850</v>
      </c>
      <c r="C289" s="831"/>
      <c r="D289" s="831"/>
      <c r="E289" s="831"/>
      <c r="F289" s="831"/>
      <c r="G289" s="831"/>
      <c r="H289" s="831"/>
      <c r="I289" s="831"/>
      <c r="J289" s="831"/>
      <c r="K289" s="831"/>
      <c r="L289" s="831"/>
      <c r="M289" s="831"/>
      <c r="N289" s="832"/>
      <c r="P289" s="175">
        <v>52</v>
      </c>
    </row>
    <row r="290" spans="2:16" s="683" customFormat="1" ht="12.75">
      <c r="B290" s="803"/>
      <c r="C290" s="765" t="s">
        <v>818</v>
      </c>
      <c r="D290" s="747"/>
      <c r="E290" s="764" t="s">
        <v>753</v>
      </c>
      <c r="F290" s="747"/>
      <c r="G290" s="747"/>
      <c r="H290" s="747"/>
      <c r="I290" s="747"/>
      <c r="J290" s="767">
        <v>9.5</v>
      </c>
      <c r="K290" s="747"/>
      <c r="L290" s="678">
        <f>J290+0.5</f>
        <v>10</v>
      </c>
      <c r="M290" s="558"/>
      <c r="N290" s="679">
        <f>L290+1</f>
        <v>11</v>
      </c>
      <c r="P290" s="684"/>
    </row>
    <row r="291" spans="2:16" s="683" customFormat="1" ht="12.75">
      <c r="B291" s="803"/>
      <c r="C291" s="765" t="s">
        <v>819</v>
      </c>
      <c r="D291" s="747"/>
      <c r="E291" s="764" t="s">
        <v>753</v>
      </c>
      <c r="F291" s="747"/>
      <c r="G291" s="747"/>
      <c r="H291" s="747"/>
      <c r="I291" s="747"/>
      <c r="J291" s="767">
        <v>9.5</v>
      </c>
      <c r="K291" s="747"/>
      <c r="L291" s="678">
        <f aca="true" t="shared" si="31" ref="L291:L298">J291+0.5</f>
        <v>10</v>
      </c>
      <c r="M291" s="558"/>
      <c r="N291" s="679">
        <f aca="true" t="shared" si="32" ref="N291:N297">L291+1</f>
        <v>11</v>
      </c>
      <c r="P291" s="684"/>
    </row>
    <row r="292" spans="2:16" s="683" customFormat="1" ht="12.75">
      <c r="B292" s="804"/>
      <c r="C292" s="775" t="s">
        <v>820</v>
      </c>
      <c r="D292" s="747"/>
      <c r="E292" s="764" t="s">
        <v>753</v>
      </c>
      <c r="F292" s="747"/>
      <c r="G292" s="747"/>
      <c r="H292" s="747"/>
      <c r="I292" s="747"/>
      <c r="J292" s="767">
        <v>9.5</v>
      </c>
      <c r="K292" s="747"/>
      <c r="L292" s="678">
        <f t="shared" si="31"/>
        <v>10</v>
      </c>
      <c r="M292" s="558"/>
      <c r="N292" s="679">
        <f t="shared" si="32"/>
        <v>11</v>
      </c>
      <c r="P292" s="684"/>
    </row>
    <row r="293" spans="2:16" s="683" customFormat="1" ht="12.75">
      <c r="B293" s="803"/>
      <c r="C293" s="747" t="s">
        <v>821</v>
      </c>
      <c r="D293" s="747"/>
      <c r="E293" s="764" t="s">
        <v>753</v>
      </c>
      <c r="F293" s="747"/>
      <c r="G293" s="747"/>
      <c r="H293" s="747"/>
      <c r="I293" s="747"/>
      <c r="J293" s="767">
        <v>9.5</v>
      </c>
      <c r="K293" s="747"/>
      <c r="L293" s="678">
        <f t="shared" si="31"/>
        <v>10</v>
      </c>
      <c r="M293" s="558"/>
      <c r="N293" s="679">
        <f t="shared" si="32"/>
        <v>11</v>
      </c>
      <c r="P293" s="684"/>
    </row>
    <row r="294" spans="2:16" s="683" customFormat="1" ht="12.75">
      <c r="B294" s="803"/>
      <c r="C294" s="765" t="s">
        <v>822</v>
      </c>
      <c r="D294" s="747"/>
      <c r="E294" s="764" t="s">
        <v>753</v>
      </c>
      <c r="F294" s="747"/>
      <c r="G294" s="747"/>
      <c r="H294" s="747"/>
      <c r="I294" s="747"/>
      <c r="J294" s="767">
        <v>9.5</v>
      </c>
      <c r="K294" s="747"/>
      <c r="L294" s="678">
        <f t="shared" si="31"/>
        <v>10</v>
      </c>
      <c r="M294" s="558"/>
      <c r="N294" s="679">
        <f t="shared" si="32"/>
        <v>11</v>
      </c>
      <c r="P294" s="684"/>
    </row>
    <row r="295" spans="2:16" s="683" customFormat="1" ht="12.75">
      <c r="B295" s="803"/>
      <c r="C295" s="765" t="s">
        <v>823</v>
      </c>
      <c r="D295" s="747"/>
      <c r="E295" s="764" t="s">
        <v>753</v>
      </c>
      <c r="F295" s="747"/>
      <c r="G295" s="747"/>
      <c r="H295" s="747"/>
      <c r="I295" s="747"/>
      <c r="J295" s="767">
        <v>9.5</v>
      </c>
      <c r="K295" s="747"/>
      <c r="L295" s="678">
        <f t="shared" si="31"/>
        <v>10</v>
      </c>
      <c r="M295" s="558"/>
      <c r="N295" s="679">
        <f t="shared" si="32"/>
        <v>11</v>
      </c>
      <c r="P295" s="684"/>
    </row>
    <row r="296" spans="2:16" s="683" customFormat="1" ht="12.75">
      <c r="B296" s="803"/>
      <c r="C296" s="765" t="s">
        <v>824</v>
      </c>
      <c r="D296" s="747"/>
      <c r="E296" s="764" t="s">
        <v>753</v>
      </c>
      <c r="F296" s="747"/>
      <c r="G296" s="747"/>
      <c r="H296" s="747"/>
      <c r="I296" s="747"/>
      <c r="J296" s="767">
        <v>9.5</v>
      </c>
      <c r="K296" s="747"/>
      <c r="L296" s="678">
        <f t="shared" si="31"/>
        <v>10</v>
      </c>
      <c r="M296" s="558"/>
      <c r="N296" s="679">
        <f t="shared" si="32"/>
        <v>11</v>
      </c>
      <c r="P296" s="684"/>
    </row>
    <row r="297" spans="2:16" s="683" customFormat="1" ht="12.75">
      <c r="B297" s="804"/>
      <c r="C297" s="766" t="s">
        <v>825</v>
      </c>
      <c r="D297" s="746"/>
      <c r="E297" s="764" t="s">
        <v>753</v>
      </c>
      <c r="F297" s="746"/>
      <c r="G297" s="746"/>
      <c r="H297" s="746"/>
      <c r="I297" s="746"/>
      <c r="J297" s="767">
        <v>9.5</v>
      </c>
      <c r="K297" s="746"/>
      <c r="L297" s="678">
        <f t="shared" si="31"/>
        <v>10</v>
      </c>
      <c r="M297" s="558"/>
      <c r="N297" s="679">
        <f t="shared" si="32"/>
        <v>11</v>
      </c>
      <c r="P297" s="684"/>
    </row>
    <row r="298" spans="2:16" s="683" customFormat="1" ht="13.5" thickBot="1">
      <c r="B298" s="805"/>
      <c r="C298" s="769" t="s">
        <v>826</v>
      </c>
      <c r="D298" s="768"/>
      <c r="E298" s="770" t="s">
        <v>753</v>
      </c>
      <c r="F298" s="768"/>
      <c r="G298" s="768"/>
      <c r="H298" s="768"/>
      <c r="I298" s="768"/>
      <c r="J298" s="771">
        <v>1.6</v>
      </c>
      <c r="K298" s="768"/>
      <c r="L298" s="681">
        <f t="shared" si="31"/>
        <v>2.1</v>
      </c>
      <c r="M298" s="560"/>
      <c r="N298" s="682">
        <v>2.1</v>
      </c>
      <c r="P298" s="684"/>
    </row>
    <row r="299" spans="2:16" s="683" customFormat="1" ht="13.5" thickTop="1">
      <c r="B299" s="803"/>
      <c r="C299" s="765" t="s">
        <v>828</v>
      </c>
      <c r="D299" s="747" t="s">
        <v>61</v>
      </c>
      <c r="E299" s="763" t="s">
        <v>827</v>
      </c>
      <c r="F299" s="747"/>
      <c r="G299" s="747"/>
      <c r="H299" s="747"/>
      <c r="I299" s="747"/>
      <c r="J299" s="767">
        <v>4.5</v>
      </c>
      <c r="K299" s="747"/>
      <c r="L299" s="678">
        <f>J299+0.5</f>
        <v>5</v>
      </c>
      <c r="M299" s="558"/>
      <c r="N299" s="679">
        <f>L299+1</f>
        <v>6</v>
      </c>
      <c r="P299" s="684"/>
    </row>
    <row r="300" spans="2:16" s="683" customFormat="1" ht="13.5" thickBot="1">
      <c r="B300" s="805"/>
      <c r="C300" s="769" t="s">
        <v>828</v>
      </c>
      <c r="D300" s="768" t="s">
        <v>43</v>
      </c>
      <c r="E300" s="774" t="s">
        <v>827</v>
      </c>
      <c r="F300" s="768"/>
      <c r="G300" s="768"/>
      <c r="H300" s="768"/>
      <c r="I300" s="768"/>
      <c r="J300" s="771">
        <v>14</v>
      </c>
      <c r="K300" s="768"/>
      <c r="L300" s="681">
        <f>J300+0.5</f>
        <v>14.5</v>
      </c>
      <c r="M300" s="560"/>
      <c r="N300" s="682">
        <f>L300+1</f>
        <v>15.5</v>
      </c>
      <c r="P300" s="684"/>
    </row>
    <row r="301" spans="2:16" s="683" customFormat="1" ht="14.25" thickBot="1" thickTop="1">
      <c r="B301" s="806"/>
      <c r="C301" s="777" t="s">
        <v>829</v>
      </c>
      <c r="D301" s="776" t="s">
        <v>830</v>
      </c>
      <c r="E301" s="776"/>
      <c r="F301" s="776"/>
      <c r="G301" s="776"/>
      <c r="H301" s="776"/>
      <c r="I301" s="776"/>
      <c r="J301" s="776"/>
      <c r="K301" s="776"/>
      <c r="L301" s="778"/>
      <c r="M301" s="758"/>
      <c r="N301" s="802">
        <v>780</v>
      </c>
      <c r="P301" s="684"/>
    </row>
    <row r="302" spans="2:16" s="683" customFormat="1" ht="13.5" thickTop="1">
      <c r="B302" s="807"/>
      <c r="C302" s="780" t="s">
        <v>846</v>
      </c>
      <c r="D302" s="779" t="s">
        <v>842</v>
      </c>
      <c r="E302" s="780" t="s">
        <v>845</v>
      </c>
      <c r="F302" s="779" t="s">
        <v>843</v>
      </c>
      <c r="G302" s="779"/>
      <c r="H302" s="779"/>
      <c r="I302" s="779"/>
      <c r="J302" s="779"/>
      <c r="K302" s="779"/>
      <c r="L302" s="781"/>
      <c r="M302" s="672"/>
      <c r="N302" s="706">
        <v>25</v>
      </c>
      <c r="P302" s="684"/>
    </row>
    <row r="303" spans="2:16" s="683" customFormat="1" ht="13.5" thickBot="1">
      <c r="B303" s="805"/>
      <c r="C303" s="782" t="s">
        <v>846</v>
      </c>
      <c r="D303" s="768" t="s">
        <v>844</v>
      </c>
      <c r="E303" s="782" t="s">
        <v>845</v>
      </c>
      <c r="F303" s="768"/>
      <c r="G303" s="768"/>
      <c r="H303" s="768"/>
      <c r="I303" s="768"/>
      <c r="J303" s="768"/>
      <c r="K303" s="768"/>
      <c r="L303" s="783"/>
      <c r="M303" s="560"/>
      <c r="N303" s="682">
        <v>200</v>
      </c>
      <c r="P303" s="684"/>
    </row>
    <row r="304" spans="2:16" s="683" customFormat="1" ht="13.5" thickTop="1">
      <c r="B304" s="803"/>
      <c r="C304" s="765" t="s">
        <v>831</v>
      </c>
      <c r="D304" s="747" t="s">
        <v>832</v>
      </c>
      <c r="E304" s="747"/>
      <c r="F304" s="747">
        <v>50</v>
      </c>
      <c r="G304" s="747"/>
      <c r="H304" s="747"/>
      <c r="I304" s="747"/>
      <c r="J304" s="747"/>
      <c r="K304" s="747"/>
      <c r="L304" s="773"/>
      <c r="M304" s="558"/>
      <c r="N304" s="679">
        <v>2.2</v>
      </c>
      <c r="P304" s="684"/>
    </row>
    <row r="305" spans="2:16" s="683" customFormat="1" ht="12.75">
      <c r="B305" s="803"/>
      <c r="C305" s="765" t="s">
        <v>833</v>
      </c>
      <c r="D305" s="747" t="s">
        <v>832</v>
      </c>
      <c r="E305" s="747"/>
      <c r="F305" s="747">
        <v>50</v>
      </c>
      <c r="G305" s="747"/>
      <c r="H305" s="747"/>
      <c r="I305" s="747"/>
      <c r="J305" s="747"/>
      <c r="K305" s="747"/>
      <c r="L305" s="772"/>
      <c r="M305" s="558"/>
      <c r="N305" s="679">
        <v>2.2</v>
      </c>
      <c r="P305" s="684"/>
    </row>
    <row r="306" spans="2:16" s="683" customFormat="1" ht="12.75">
      <c r="B306" s="804"/>
      <c r="C306" s="766" t="s">
        <v>834</v>
      </c>
      <c r="D306" s="747" t="s">
        <v>832</v>
      </c>
      <c r="E306" s="746"/>
      <c r="F306" s="747">
        <v>50</v>
      </c>
      <c r="G306" s="746"/>
      <c r="H306" s="746"/>
      <c r="I306" s="746"/>
      <c r="J306" s="746"/>
      <c r="K306" s="746"/>
      <c r="L306" s="746"/>
      <c r="M306" s="746"/>
      <c r="N306" s="679">
        <v>2.2</v>
      </c>
      <c r="P306" s="684"/>
    </row>
    <row r="307" spans="2:16" s="683" customFormat="1" ht="12.75">
      <c r="B307" s="804"/>
      <c r="C307" s="766" t="s">
        <v>835</v>
      </c>
      <c r="D307" s="747" t="s">
        <v>832</v>
      </c>
      <c r="E307" s="746"/>
      <c r="F307" s="747">
        <v>50</v>
      </c>
      <c r="G307" s="746"/>
      <c r="H307" s="746"/>
      <c r="I307" s="746"/>
      <c r="J307" s="746"/>
      <c r="K307" s="746"/>
      <c r="L307" s="746"/>
      <c r="M307" s="746"/>
      <c r="N307" s="679">
        <v>2.2</v>
      </c>
      <c r="P307" s="684"/>
    </row>
    <row r="308" spans="2:16" s="683" customFormat="1" ht="12.75">
      <c r="B308" s="804"/>
      <c r="C308" s="766" t="s">
        <v>836</v>
      </c>
      <c r="D308" s="747" t="s">
        <v>837</v>
      </c>
      <c r="E308" s="746"/>
      <c r="F308" s="747">
        <v>50</v>
      </c>
      <c r="G308" s="746"/>
      <c r="H308" s="746"/>
      <c r="I308" s="746"/>
      <c r="J308" s="746"/>
      <c r="K308" s="746"/>
      <c r="L308" s="746"/>
      <c r="M308" s="746"/>
      <c r="N308" s="679">
        <v>2.2</v>
      </c>
      <c r="P308" s="684"/>
    </row>
    <row r="309" spans="2:16" s="683" customFormat="1" ht="12.75">
      <c r="B309" s="804"/>
      <c r="C309" s="766" t="s">
        <v>838</v>
      </c>
      <c r="D309" s="746" t="s">
        <v>837</v>
      </c>
      <c r="E309" s="746"/>
      <c r="F309" s="746">
        <v>50</v>
      </c>
      <c r="G309" s="746"/>
      <c r="H309" s="746"/>
      <c r="I309" s="746"/>
      <c r="J309" s="746"/>
      <c r="K309" s="746"/>
      <c r="L309" s="746"/>
      <c r="M309" s="746"/>
      <c r="N309" s="666">
        <v>2.2</v>
      </c>
      <c r="P309" s="684"/>
    </row>
    <row r="310" spans="2:16" s="683" customFormat="1" ht="12.75">
      <c r="B310" s="804"/>
      <c r="C310" s="766" t="s">
        <v>839</v>
      </c>
      <c r="D310" s="746" t="s">
        <v>832</v>
      </c>
      <c r="E310" s="746"/>
      <c r="F310" s="746">
        <v>50</v>
      </c>
      <c r="G310" s="746"/>
      <c r="H310" s="746"/>
      <c r="I310" s="746"/>
      <c r="J310" s="746"/>
      <c r="K310" s="746"/>
      <c r="L310" s="746"/>
      <c r="M310" s="746"/>
      <c r="N310" s="666">
        <v>2.2</v>
      </c>
      <c r="P310" s="684"/>
    </row>
    <row r="311" spans="2:16" s="683" customFormat="1" ht="13.5" thickBot="1">
      <c r="B311" s="805"/>
      <c r="C311" s="769" t="s">
        <v>840</v>
      </c>
      <c r="D311" s="768" t="s">
        <v>841</v>
      </c>
      <c r="E311" s="768"/>
      <c r="F311" s="768">
        <v>50</v>
      </c>
      <c r="G311" s="768"/>
      <c r="H311" s="768"/>
      <c r="I311" s="768"/>
      <c r="J311" s="768"/>
      <c r="K311" s="768"/>
      <c r="L311" s="768"/>
      <c r="M311" s="768"/>
      <c r="N311" s="682">
        <v>2.2</v>
      </c>
      <c r="P311" s="684"/>
    </row>
    <row r="312" spans="2:16" s="683" customFormat="1" ht="14.25" thickBot="1" thickTop="1">
      <c r="B312" s="830" t="s">
        <v>851</v>
      </c>
      <c r="C312" s="831"/>
      <c r="D312" s="831"/>
      <c r="E312" s="831"/>
      <c r="F312" s="831"/>
      <c r="G312" s="831"/>
      <c r="H312" s="831"/>
      <c r="I312" s="831"/>
      <c r="J312" s="831"/>
      <c r="K312" s="831"/>
      <c r="L312" s="831"/>
      <c r="M312" s="831"/>
      <c r="N312" s="832"/>
      <c r="P312" s="684"/>
    </row>
    <row r="313" spans="2:16" s="683" customFormat="1" ht="12.75">
      <c r="B313" s="808"/>
      <c r="C313" s="787" t="s">
        <v>848</v>
      </c>
      <c r="D313" s="786" t="s">
        <v>118</v>
      </c>
      <c r="E313" s="788" t="s">
        <v>847</v>
      </c>
      <c r="F313" s="786"/>
      <c r="G313" s="786"/>
      <c r="H313" s="786"/>
      <c r="I313" s="786"/>
      <c r="J313" s="786"/>
      <c r="K313" s="786"/>
      <c r="L313" s="786"/>
      <c r="M313" s="786"/>
      <c r="N313" s="809">
        <v>17</v>
      </c>
      <c r="P313" s="684"/>
    </row>
    <row r="314" spans="2:16" s="683" customFormat="1" ht="12.75">
      <c r="B314" s="803"/>
      <c r="C314" s="765" t="s">
        <v>848</v>
      </c>
      <c r="D314" s="747" t="s">
        <v>11</v>
      </c>
      <c r="E314" s="784" t="s">
        <v>847</v>
      </c>
      <c r="F314" s="747"/>
      <c r="G314" s="747"/>
      <c r="H314" s="747"/>
      <c r="I314" s="747"/>
      <c r="J314" s="747"/>
      <c r="K314" s="747"/>
      <c r="L314" s="747"/>
      <c r="M314" s="747"/>
      <c r="N314" s="810">
        <v>240</v>
      </c>
      <c r="P314" s="684"/>
    </row>
    <row r="315" spans="2:16" s="683" customFormat="1" ht="12.75">
      <c r="B315" s="803"/>
      <c r="C315" s="765" t="s">
        <v>849</v>
      </c>
      <c r="D315" s="747" t="s">
        <v>134</v>
      </c>
      <c r="E315" s="784" t="s">
        <v>847</v>
      </c>
      <c r="F315" s="747"/>
      <c r="G315" s="747"/>
      <c r="H315" s="747"/>
      <c r="I315" s="747"/>
      <c r="J315" s="747"/>
      <c r="K315" s="747"/>
      <c r="L315" s="747"/>
      <c r="M315" s="747"/>
      <c r="N315" s="810">
        <v>9</v>
      </c>
      <c r="P315" s="684"/>
    </row>
    <row r="316" spans="2:16" s="683" customFormat="1" ht="13.5" thickBot="1">
      <c r="B316" s="805"/>
      <c r="C316" s="769" t="s">
        <v>849</v>
      </c>
      <c r="D316" s="768" t="s">
        <v>32</v>
      </c>
      <c r="E316" s="785" t="s">
        <v>847</v>
      </c>
      <c r="F316" s="768"/>
      <c r="G316" s="768"/>
      <c r="H316" s="768"/>
      <c r="I316" s="768"/>
      <c r="J316" s="768"/>
      <c r="K316" s="768"/>
      <c r="L316" s="768"/>
      <c r="M316" s="768"/>
      <c r="N316" s="811">
        <v>99</v>
      </c>
      <c r="P316" s="684"/>
    </row>
    <row r="317" spans="2:16" ht="12" customHeight="1" thickTop="1">
      <c r="B317" s="186" t="s">
        <v>331</v>
      </c>
      <c r="C317" s="187" t="s">
        <v>351</v>
      </c>
      <c r="D317" s="180" t="s">
        <v>396</v>
      </c>
      <c r="E317" s="184"/>
      <c r="F317" s="184" t="s">
        <v>132</v>
      </c>
      <c r="G317" s="181" t="s">
        <v>132</v>
      </c>
      <c r="H317" s="181"/>
      <c r="I317" s="181"/>
      <c r="J317" s="181" t="s">
        <v>132</v>
      </c>
      <c r="K317" s="181" t="s">
        <v>132</v>
      </c>
      <c r="L317" s="181" t="s">
        <v>132</v>
      </c>
      <c r="M317" s="181" t="s">
        <v>132</v>
      </c>
      <c r="N317" s="188" t="s">
        <v>132</v>
      </c>
      <c r="P317" s="175">
        <v>53</v>
      </c>
    </row>
    <row r="318" spans="2:16" ht="12.75">
      <c r="B318" s="189" t="s">
        <v>334</v>
      </c>
      <c r="C318" s="190" t="s">
        <v>352</v>
      </c>
      <c r="D318" s="180" t="s">
        <v>396</v>
      </c>
      <c r="E318" s="191"/>
      <c r="F318" s="191" t="s">
        <v>132</v>
      </c>
      <c r="G318" s="179" t="s">
        <v>132</v>
      </c>
      <c r="H318" s="179"/>
      <c r="I318" s="179"/>
      <c r="J318" s="179" t="s">
        <v>132</v>
      </c>
      <c r="K318" s="179" t="s">
        <v>132</v>
      </c>
      <c r="L318" s="179" t="s">
        <v>132</v>
      </c>
      <c r="M318" s="179" t="s">
        <v>132</v>
      </c>
      <c r="N318" s="192" t="s">
        <v>132</v>
      </c>
      <c r="P318" s="175">
        <v>54</v>
      </c>
    </row>
    <row r="319" spans="2:16" ht="13.5" thickBot="1">
      <c r="B319" s="193" t="s">
        <v>335</v>
      </c>
      <c r="C319" s="194" t="s">
        <v>353</v>
      </c>
      <c r="D319" s="182" t="s">
        <v>396</v>
      </c>
      <c r="E319" s="195"/>
      <c r="F319" s="195" t="s">
        <v>132</v>
      </c>
      <c r="G319" s="183" t="s">
        <v>132</v>
      </c>
      <c r="H319" s="183"/>
      <c r="I319" s="183"/>
      <c r="J319" s="183" t="s">
        <v>132</v>
      </c>
      <c r="K319" s="183" t="s">
        <v>132</v>
      </c>
      <c r="L319" s="183" t="s">
        <v>132</v>
      </c>
      <c r="M319" s="183" t="s">
        <v>132</v>
      </c>
      <c r="N319" s="196" t="s">
        <v>132</v>
      </c>
      <c r="P319" s="175">
        <v>55</v>
      </c>
    </row>
    <row r="320" ht="12.75">
      <c r="P320" s="175">
        <v>56</v>
      </c>
    </row>
    <row r="321" spans="2:26" s="251" customFormat="1" ht="15">
      <c r="B321" s="217"/>
      <c r="C321" s="217"/>
      <c r="D321" s="217"/>
      <c r="E321" s="217"/>
      <c r="F321" s="217"/>
      <c r="G321" s="217"/>
      <c r="H321" s="217"/>
      <c r="I321" s="217"/>
      <c r="J321" s="217"/>
      <c r="K321" s="217"/>
      <c r="L321" s="217"/>
      <c r="M321" s="217"/>
      <c r="N321" s="217"/>
      <c r="O321" s="217"/>
      <c r="P321" s="175">
        <v>57</v>
      </c>
      <c r="Q321" s="166"/>
      <c r="R321" s="217"/>
      <c r="S321" s="217"/>
      <c r="T321" s="217"/>
      <c r="U321" s="217"/>
      <c r="V321" s="217"/>
      <c r="W321" s="217"/>
      <c r="X321" s="217"/>
      <c r="Y321" s="217"/>
      <c r="Z321" s="217"/>
    </row>
    <row r="322" s="217" customFormat="1" ht="14.25">
      <c r="P322" s="175">
        <v>58</v>
      </c>
    </row>
    <row r="323" spans="11:26" s="217" customFormat="1" ht="14.25" customHeight="1">
      <c r="K323" s="251"/>
      <c r="L323" s="251"/>
      <c r="M323" s="251"/>
      <c r="N323" s="251"/>
      <c r="O323" s="251"/>
      <c r="P323" s="175">
        <v>59</v>
      </c>
      <c r="Q323" s="251"/>
      <c r="R323" s="251"/>
      <c r="S323" s="251"/>
      <c r="T323" s="251"/>
      <c r="U323" s="251"/>
      <c r="V323" s="251"/>
      <c r="W323" s="251"/>
      <c r="X323" s="251"/>
      <c r="Y323" s="251"/>
      <c r="Z323" s="251"/>
    </row>
    <row r="324" spans="11:26" s="251" customFormat="1" ht="18.75" customHeight="1">
      <c r="K324" s="217"/>
      <c r="L324" s="217"/>
      <c r="M324" s="217"/>
      <c r="N324" s="217"/>
      <c r="O324" s="217"/>
      <c r="P324" s="175">
        <v>60</v>
      </c>
      <c r="Q324" s="217"/>
      <c r="R324" s="217"/>
      <c r="S324" s="217"/>
      <c r="T324" s="217"/>
      <c r="U324" s="217"/>
      <c r="V324" s="217"/>
      <c r="W324" s="217"/>
      <c r="X324" s="217"/>
      <c r="Y324" s="217"/>
      <c r="Z324" s="217"/>
    </row>
    <row r="325" s="217" customFormat="1" ht="18.75" customHeight="1">
      <c r="P325" s="175">
        <v>61</v>
      </c>
    </row>
    <row r="326" s="217" customFormat="1" ht="18.75" customHeight="1">
      <c r="P326" s="175">
        <v>62</v>
      </c>
    </row>
    <row r="327" s="217" customFormat="1" ht="18.75" customHeight="1">
      <c r="P327" s="175">
        <v>63</v>
      </c>
    </row>
    <row r="328" s="217" customFormat="1" ht="19.5" customHeight="1">
      <c r="P328" s="175">
        <v>64</v>
      </c>
    </row>
    <row r="329" s="217" customFormat="1" ht="19.5" customHeight="1">
      <c r="P329" s="175">
        <v>65</v>
      </c>
    </row>
    <row r="330" s="217" customFormat="1" ht="16.5" customHeight="1">
      <c r="P330" s="175">
        <v>66</v>
      </c>
    </row>
    <row r="331" s="217" customFormat="1" ht="16.5" customHeight="1">
      <c r="P331" s="175">
        <v>67</v>
      </c>
    </row>
    <row r="332" s="217" customFormat="1" ht="17.25" customHeight="1">
      <c r="P332" s="175">
        <v>68</v>
      </c>
    </row>
    <row r="333" s="217" customFormat="1" ht="17.25" customHeight="1">
      <c r="P333" s="175">
        <v>69</v>
      </c>
    </row>
    <row r="334" s="217" customFormat="1" ht="18" customHeight="1">
      <c r="P334" s="175">
        <v>70</v>
      </c>
    </row>
    <row r="335" s="217" customFormat="1" ht="19.5" customHeight="1">
      <c r="P335" s="175">
        <v>71</v>
      </c>
    </row>
    <row r="336" s="217" customFormat="1" ht="19.5" customHeight="1">
      <c r="P336" s="175">
        <v>72</v>
      </c>
    </row>
    <row r="337" s="217" customFormat="1" ht="19.5" customHeight="1">
      <c r="P337" s="175">
        <v>73</v>
      </c>
    </row>
    <row r="338" s="217" customFormat="1" ht="16.5" customHeight="1">
      <c r="P338" s="175">
        <v>74</v>
      </c>
    </row>
    <row r="339" s="217" customFormat="1" ht="16.5" customHeight="1">
      <c r="P339" s="175">
        <v>75</v>
      </c>
    </row>
    <row r="340" s="217" customFormat="1" ht="16.5" customHeight="1">
      <c r="P340" s="175">
        <v>76</v>
      </c>
    </row>
    <row r="341" s="217" customFormat="1" ht="16.5" customHeight="1">
      <c r="P341" s="175">
        <v>77</v>
      </c>
    </row>
    <row r="342" s="217" customFormat="1" ht="18.75" customHeight="1">
      <c r="P342" s="175">
        <v>78</v>
      </c>
    </row>
    <row r="343" s="217" customFormat="1" ht="18" customHeight="1">
      <c r="P343" s="175">
        <v>79</v>
      </c>
    </row>
    <row r="344" s="217" customFormat="1" ht="15.75" customHeight="1">
      <c r="P344" s="175">
        <v>80</v>
      </c>
    </row>
    <row r="345" s="217" customFormat="1" ht="17.25" customHeight="1">
      <c r="P345" s="175">
        <v>81</v>
      </c>
    </row>
    <row r="346" s="217" customFormat="1" ht="18" customHeight="1">
      <c r="P346" s="175">
        <v>82</v>
      </c>
    </row>
    <row r="347" s="217" customFormat="1" ht="18" customHeight="1">
      <c r="P347" s="175">
        <v>83</v>
      </c>
    </row>
    <row r="348" s="217" customFormat="1" ht="18" customHeight="1">
      <c r="P348" s="175">
        <v>84</v>
      </c>
    </row>
    <row r="349" s="217" customFormat="1" ht="18.75" customHeight="1">
      <c r="P349" s="175">
        <v>85</v>
      </c>
    </row>
    <row r="350" s="217" customFormat="1" ht="17.25" customHeight="1">
      <c r="P350" s="175">
        <v>86</v>
      </c>
    </row>
    <row r="351" s="217" customFormat="1" ht="17.25" customHeight="1">
      <c r="P351" s="175">
        <v>87</v>
      </c>
    </row>
    <row r="352" s="217" customFormat="1" ht="14.25" customHeight="1">
      <c r="P352" s="175">
        <v>88</v>
      </c>
    </row>
    <row r="353" s="217" customFormat="1" ht="16.5" customHeight="1">
      <c r="P353" s="175">
        <v>89</v>
      </c>
    </row>
    <row r="354" s="217" customFormat="1" ht="19.5" customHeight="1">
      <c r="P354" s="175">
        <v>90</v>
      </c>
    </row>
    <row r="355" s="217" customFormat="1" ht="19.5" customHeight="1">
      <c r="P355" s="175">
        <v>91</v>
      </c>
    </row>
    <row r="356" s="217" customFormat="1" ht="16.5" customHeight="1">
      <c r="P356" s="175">
        <v>92</v>
      </c>
    </row>
    <row r="357" s="217" customFormat="1" ht="19.5" customHeight="1">
      <c r="P357" s="175">
        <v>93</v>
      </c>
    </row>
    <row r="358" s="217" customFormat="1" ht="19.5" customHeight="1">
      <c r="P358" s="175">
        <v>94</v>
      </c>
    </row>
    <row r="359" s="217" customFormat="1" ht="19.5" customHeight="1">
      <c r="P359" s="175">
        <v>95</v>
      </c>
    </row>
    <row r="360" s="217" customFormat="1" ht="19.5" customHeight="1"/>
    <row r="361" s="217" customFormat="1" ht="19.5" customHeight="1"/>
    <row r="362" s="217" customFormat="1" ht="18.75" customHeight="1"/>
    <row r="363" s="217" customFormat="1" ht="17.25" customHeight="1"/>
    <row r="364" s="217" customFormat="1" ht="17.25" customHeight="1"/>
    <row r="365" s="217" customFormat="1" ht="18" customHeight="1"/>
    <row r="366" s="217" customFormat="1" ht="17.25" customHeight="1"/>
    <row r="367" s="217" customFormat="1" ht="19.5" customHeight="1"/>
    <row r="368" s="217" customFormat="1" ht="18" customHeight="1"/>
    <row r="369" s="217" customFormat="1" ht="18" customHeight="1"/>
    <row r="370" s="217" customFormat="1" ht="18" customHeight="1"/>
    <row r="371" s="217" customFormat="1" ht="17.25" customHeight="1"/>
    <row r="372" s="217" customFormat="1" ht="18" customHeight="1"/>
    <row r="373" s="217" customFormat="1" ht="18" customHeight="1"/>
    <row r="374" s="217" customFormat="1" ht="18" customHeight="1"/>
    <row r="375" s="217" customFormat="1" ht="15.75" customHeight="1"/>
    <row r="376" spans="11:26" s="217" customFormat="1" ht="15.75" customHeight="1">
      <c r="K376" s="251"/>
      <c r="L376" s="251"/>
      <c r="M376" s="251"/>
      <c r="N376" s="251"/>
      <c r="O376" s="251"/>
      <c r="P376" s="251"/>
      <c r="Q376" s="251"/>
      <c r="R376" s="251"/>
      <c r="S376" s="251"/>
      <c r="T376" s="251"/>
      <c r="U376" s="251"/>
      <c r="V376" s="251"/>
      <c r="W376" s="251"/>
      <c r="X376" s="251"/>
      <c r="Y376" s="251"/>
      <c r="Z376" s="251"/>
    </row>
    <row r="377" spans="11:26" s="251" customFormat="1" ht="17.25" customHeight="1">
      <c r="K377" s="217"/>
      <c r="L377" s="217"/>
      <c r="M377" s="217"/>
      <c r="N377" s="217"/>
      <c r="O377" s="217"/>
      <c r="P377" s="217"/>
      <c r="Q377" s="217"/>
      <c r="R377" s="217"/>
      <c r="S377" s="217"/>
      <c r="T377" s="217"/>
      <c r="U377" s="217"/>
      <c r="V377" s="217"/>
      <c r="W377" s="217"/>
      <c r="X377" s="217"/>
      <c r="Y377" s="217"/>
      <c r="Z377" s="217"/>
    </row>
    <row r="378" s="217" customFormat="1" ht="17.25" customHeight="1"/>
    <row r="379" s="217" customFormat="1" ht="18.75" customHeight="1"/>
    <row r="380" s="217" customFormat="1" ht="16.5" customHeight="1"/>
    <row r="381" s="217" customFormat="1" ht="17.25" customHeight="1"/>
    <row r="382" s="217" customFormat="1" ht="16.5" customHeight="1"/>
    <row r="383" s="217" customFormat="1" ht="16.5" customHeight="1"/>
    <row r="384" s="217" customFormat="1" ht="16.5" customHeight="1"/>
    <row r="385" s="217" customFormat="1" ht="20.25" customHeight="1"/>
    <row r="386" s="217" customFormat="1" ht="20.25" customHeight="1"/>
    <row r="387" s="217" customFormat="1" ht="16.5" customHeight="1"/>
    <row r="388" s="217" customFormat="1" ht="16.5" customHeight="1"/>
    <row r="389" s="217" customFormat="1" ht="18" customHeight="1"/>
    <row r="390" s="217" customFormat="1" ht="18" customHeight="1"/>
    <row r="391" s="217" customFormat="1" ht="18" customHeight="1"/>
    <row r="392" spans="1:26" s="217" customFormat="1" ht="15.75" customHeight="1">
      <c r="A392" s="166"/>
      <c r="K392" s="166"/>
      <c r="L392" s="166"/>
      <c r="M392" s="168"/>
      <c r="N392" s="166"/>
      <c r="O392" s="166"/>
      <c r="P392" s="166"/>
      <c r="Q392" s="166"/>
      <c r="R392" s="166"/>
      <c r="S392" s="166"/>
      <c r="T392" s="166"/>
      <c r="U392" s="166"/>
      <c r="V392" s="166"/>
      <c r="W392" s="166"/>
      <c r="X392" s="166"/>
      <c r="Y392" s="166"/>
      <c r="Z392" s="166"/>
    </row>
  </sheetData>
  <sheetProtection/>
  <mergeCells count="20">
    <mergeCell ref="B289:N289"/>
    <mergeCell ref="B277:N277"/>
    <mergeCell ref="E7:E9"/>
    <mergeCell ref="B257:N257"/>
    <mergeCell ref="J7:N7"/>
    <mergeCell ref="B158:N158"/>
    <mergeCell ref="B227:N227"/>
    <mergeCell ref="M8:N8"/>
    <mergeCell ref="B7:B9"/>
    <mergeCell ref="B67:N67"/>
    <mergeCell ref="B312:N312"/>
    <mergeCell ref="B10:N10"/>
    <mergeCell ref="F7:F9"/>
    <mergeCell ref="C7:C9"/>
    <mergeCell ref="L2:N2"/>
    <mergeCell ref="L3:N3"/>
    <mergeCell ref="L4:N4"/>
    <mergeCell ref="D1:J2"/>
    <mergeCell ref="K8:L8"/>
    <mergeCell ref="D7:D9"/>
  </mergeCells>
  <printOptions/>
  <pageMargins left="0.7874015748031497" right="0.36" top="0.3937007874015748" bottom="0.3937007874015748" header="0.31496062992125984" footer="0.31496062992125984"/>
  <pageSetup horizontalDpi="600" verticalDpi="600" orientation="portrait" paperSize="9" scale="66" r:id="rId1"/>
  <rowBreaks count="2" manualBreakCount="2">
    <brk id="90" max="16" man="1"/>
    <brk id="18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M241"/>
  <sheetViews>
    <sheetView zoomScale="110" zoomScaleNormal="110" zoomScaleSheetLayoutView="75" zoomScalePageLayoutView="0" workbookViewId="0" topLeftCell="A1">
      <selection activeCell="M12" sqref="M12"/>
    </sheetView>
  </sheetViews>
  <sheetFormatPr defaultColWidth="9.140625" defaultRowHeight="12.75"/>
  <cols>
    <col min="1" max="1" width="2.00390625" style="10" customWidth="1"/>
    <col min="2" max="2" width="4.28125" style="10" customWidth="1"/>
    <col min="3" max="3" width="23.140625" style="10" customWidth="1"/>
    <col min="4" max="4" width="7.421875" style="10" customWidth="1"/>
    <col min="5" max="5" width="8.140625" style="10" customWidth="1"/>
    <col min="6" max="6" width="8.421875" style="27" customWidth="1"/>
    <col min="7" max="7" width="9.140625" style="30" customWidth="1"/>
    <col min="8" max="9" width="9.140625" style="10" customWidth="1"/>
    <col min="10" max="10" width="9.7109375" style="712" customWidth="1"/>
    <col min="11" max="11" width="9.8515625" style="30" customWidth="1"/>
    <col min="12" max="12" width="10.8515625" style="10" customWidth="1"/>
    <col min="13" max="16384" width="9.140625" style="10" customWidth="1"/>
  </cols>
  <sheetData>
    <row r="1" ht="8.25" customHeight="1"/>
    <row r="2" spans="5:13" ht="14.25" customHeight="1">
      <c r="E2" s="861" t="s">
        <v>394</v>
      </c>
      <c r="F2" s="861"/>
      <c r="G2" s="861"/>
      <c r="H2" s="861"/>
      <c r="I2" s="861"/>
      <c r="J2" s="859" t="s">
        <v>389</v>
      </c>
      <c r="K2" s="859"/>
      <c r="L2" s="859"/>
      <c r="M2" s="12"/>
    </row>
    <row r="3" spans="5:13" ht="12.75" customHeight="1">
      <c r="E3" s="861"/>
      <c r="F3" s="861"/>
      <c r="G3" s="861"/>
      <c r="H3" s="861"/>
      <c r="I3" s="861"/>
      <c r="J3" s="713"/>
      <c r="K3" s="860" t="s">
        <v>390</v>
      </c>
      <c r="L3" s="860"/>
      <c r="M3" s="13"/>
    </row>
    <row r="4" spans="4:13" ht="12.75" customHeight="1">
      <c r="D4" s="862" t="s">
        <v>355</v>
      </c>
      <c r="E4" s="862"/>
      <c r="F4" s="862"/>
      <c r="G4" s="862"/>
      <c r="H4" s="862"/>
      <c r="I4" s="862"/>
      <c r="J4" s="862"/>
      <c r="K4" s="859" t="s">
        <v>391</v>
      </c>
      <c r="L4" s="859"/>
      <c r="M4" s="13"/>
    </row>
    <row r="5" spans="5:12" ht="12.75" customHeight="1">
      <c r="E5" s="29"/>
      <c r="F5" s="29"/>
      <c r="G5" s="28"/>
      <c r="H5" s="28"/>
      <c r="I5" s="28"/>
      <c r="J5" s="859" t="s">
        <v>342</v>
      </c>
      <c r="K5" s="859"/>
      <c r="L5" s="859"/>
    </row>
    <row r="6" spans="3:13" ht="21">
      <c r="C6" s="162" t="s">
        <v>393</v>
      </c>
      <c r="E6" s="36" t="s">
        <v>349</v>
      </c>
      <c r="F6" s="36"/>
      <c r="G6" s="37">
        <v>8.15</v>
      </c>
      <c r="J6" s="865" t="s">
        <v>392</v>
      </c>
      <c r="K6" s="865"/>
      <c r="L6" s="865"/>
      <c r="M6" s="13"/>
    </row>
    <row r="7" spans="5:12" ht="12.75">
      <c r="E7" s="38" t="s">
        <v>354</v>
      </c>
      <c r="F7" s="38"/>
      <c r="G7" s="39" t="s">
        <v>132</v>
      </c>
      <c r="J7" s="865"/>
      <c r="K7" s="865"/>
      <c r="L7" s="865"/>
    </row>
    <row r="8" ht="3" customHeight="1" thickBot="1"/>
    <row r="9" spans="2:12" ht="12.75" customHeight="1" thickBot="1">
      <c r="B9" s="854" t="s">
        <v>0</v>
      </c>
      <c r="C9" s="838" t="s">
        <v>1</v>
      </c>
      <c r="D9" s="887" t="s">
        <v>2</v>
      </c>
      <c r="E9" s="863" t="s">
        <v>3</v>
      </c>
      <c r="F9" s="885" t="s">
        <v>4</v>
      </c>
      <c r="G9" s="876" t="s">
        <v>366</v>
      </c>
      <c r="H9" s="877"/>
      <c r="I9" s="877"/>
      <c r="J9" s="877"/>
      <c r="K9" s="877"/>
      <c r="L9" s="878"/>
    </row>
    <row r="10" spans="2:12" ht="15" customHeight="1">
      <c r="B10" s="855"/>
      <c r="C10" s="839"/>
      <c r="D10" s="888"/>
      <c r="E10" s="864"/>
      <c r="F10" s="886"/>
      <c r="G10" s="868" t="s">
        <v>346</v>
      </c>
      <c r="H10" s="869"/>
      <c r="I10" s="868" t="s">
        <v>347</v>
      </c>
      <c r="J10" s="869"/>
      <c r="K10" s="868" t="s">
        <v>348</v>
      </c>
      <c r="L10" s="869"/>
    </row>
    <row r="11" spans="2:12" ht="13.5" thickBot="1">
      <c r="B11" s="855"/>
      <c r="C11" s="839"/>
      <c r="D11" s="888"/>
      <c r="E11" s="864"/>
      <c r="F11" s="886"/>
      <c r="G11" s="34" t="s">
        <v>344</v>
      </c>
      <c r="H11" s="35" t="s">
        <v>345</v>
      </c>
      <c r="I11" s="34" t="s">
        <v>344</v>
      </c>
      <c r="J11" s="714" t="s">
        <v>345</v>
      </c>
      <c r="K11" s="34" t="s">
        <v>344</v>
      </c>
      <c r="L11" s="35" t="s">
        <v>345</v>
      </c>
    </row>
    <row r="12" spans="2:12" ht="12.75">
      <c r="B12" s="879" t="s">
        <v>5</v>
      </c>
      <c r="C12" s="880"/>
      <c r="D12" s="880"/>
      <c r="E12" s="880"/>
      <c r="F12" s="880"/>
      <c r="G12" s="880"/>
      <c r="H12" s="880"/>
      <c r="I12" s="880"/>
      <c r="J12" s="880"/>
      <c r="K12" s="880"/>
      <c r="L12" s="881"/>
    </row>
    <row r="13" spans="2:12" ht="12.75">
      <c r="B13" s="14" t="s">
        <v>6</v>
      </c>
      <c r="C13" s="71" t="s">
        <v>7</v>
      </c>
      <c r="D13" s="66" t="s">
        <v>8</v>
      </c>
      <c r="E13" s="2" t="s">
        <v>9</v>
      </c>
      <c r="F13" s="75" t="s">
        <v>373</v>
      </c>
      <c r="G13" s="64" t="s">
        <v>369</v>
      </c>
      <c r="H13" s="53" t="s">
        <v>369</v>
      </c>
      <c r="I13" s="62" t="s">
        <v>132</v>
      </c>
      <c r="J13" s="715">
        <v>5.65</v>
      </c>
      <c r="K13" s="57" t="s">
        <v>132</v>
      </c>
      <c r="L13" s="45">
        <v>6.25</v>
      </c>
    </row>
    <row r="14" spans="2:12" ht="12.75">
      <c r="B14" s="14" t="s">
        <v>10</v>
      </c>
      <c r="C14" s="71" t="s">
        <v>7</v>
      </c>
      <c r="D14" s="66" t="s">
        <v>11</v>
      </c>
      <c r="E14" s="2" t="s">
        <v>9</v>
      </c>
      <c r="F14" s="66" t="s">
        <v>12</v>
      </c>
      <c r="G14" s="55" t="s">
        <v>132</v>
      </c>
      <c r="H14" s="53">
        <v>13.3</v>
      </c>
      <c r="I14" s="62" t="s">
        <v>132</v>
      </c>
      <c r="J14" s="715">
        <v>13.8</v>
      </c>
      <c r="K14" s="57" t="s">
        <v>132</v>
      </c>
      <c r="L14" s="45">
        <v>14.3</v>
      </c>
    </row>
    <row r="15" spans="2:12" ht="12.75">
      <c r="B15" s="14" t="s">
        <v>13</v>
      </c>
      <c r="C15" s="71" t="s">
        <v>14</v>
      </c>
      <c r="D15" s="66" t="s">
        <v>11</v>
      </c>
      <c r="E15" s="2" t="s">
        <v>9</v>
      </c>
      <c r="F15" s="66" t="s">
        <v>374</v>
      </c>
      <c r="G15" s="55" t="s">
        <v>132</v>
      </c>
      <c r="H15" s="53" t="s">
        <v>369</v>
      </c>
      <c r="I15" s="62" t="s">
        <v>132</v>
      </c>
      <c r="J15" s="715">
        <v>21.9</v>
      </c>
      <c r="K15" s="57" t="s">
        <v>132</v>
      </c>
      <c r="L15" s="45">
        <v>24.35</v>
      </c>
    </row>
    <row r="16" spans="2:12" ht="12.75">
      <c r="B16" s="14" t="s">
        <v>15</v>
      </c>
      <c r="C16" s="71" t="s">
        <v>16</v>
      </c>
      <c r="D16" s="66" t="s">
        <v>261</v>
      </c>
      <c r="E16" s="2" t="s">
        <v>9</v>
      </c>
      <c r="F16" s="66" t="s">
        <v>127</v>
      </c>
      <c r="G16" s="55" t="s">
        <v>132</v>
      </c>
      <c r="H16" s="53" t="s">
        <v>369</v>
      </c>
      <c r="I16" s="62" t="s">
        <v>132</v>
      </c>
      <c r="J16" s="715">
        <v>1.71</v>
      </c>
      <c r="K16" s="57" t="s">
        <v>132</v>
      </c>
      <c r="L16" s="45">
        <v>1.9</v>
      </c>
    </row>
    <row r="17" spans="2:12" ht="12.75">
      <c r="B17" s="14" t="s">
        <v>17</v>
      </c>
      <c r="C17" s="71" t="s">
        <v>18</v>
      </c>
      <c r="D17" s="66" t="s">
        <v>8</v>
      </c>
      <c r="E17" s="2" t="s">
        <v>9</v>
      </c>
      <c r="F17" s="64" t="s">
        <v>373</v>
      </c>
      <c r="G17" s="55" t="s">
        <v>132</v>
      </c>
      <c r="H17" s="53" t="s">
        <v>369</v>
      </c>
      <c r="I17" s="62" t="s">
        <v>132</v>
      </c>
      <c r="J17" s="715">
        <v>5.54</v>
      </c>
      <c r="K17" s="57" t="s">
        <v>132</v>
      </c>
      <c r="L17" s="45">
        <v>6.15</v>
      </c>
    </row>
    <row r="18" spans="2:12" ht="12.75">
      <c r="B18" s="14" t="s">
        <v>19</v>
      </c>
      <c r="C18" s="71" t="s">
        <v>18</v>
      </c>
      <c r="D18" s="66" t="s">
        <v>11</v>
      </c>
      <c r="E18" s="2" t="s">
        <v>9</v>
      </c>
      <c r="F18" s="64" t="s">
        <v>12</v>
      </c>
      <c r="G18" s="55" t="s">
        <v>132</v>
      </c>
      <c r="H18" s="53" t="s">
        <v>369</v>
      </c>
      <c r="I18" s="62" t="s">
        <v>132</v>
      </c>
      <c r="J18" s="715">
        <v>14.65</v>
      </c>
      <c r="K18" s="57" t="s">
        <v>132</v>
      </c>
      <c r="L18" s="45">
        <v>16.3</v>
      </c>
    </row>
    <row r="19" spans="2:12" ht="12.75">
      <c r="B19" s="14" t="s">
        <v>20</v>
      </c>
      <c r="C19" s="71" t="s">
        <v>18</v>
      </c>
      <c r="D19" s="66" t="s">
        <v>21</v>
      </c>
      <c r="E19" s="2" t="s">
        <v>9</v>
      </c>
      <c r="F19" s="64" t="s">
        <v>22</v>
      </c>
      <c r="G19" s="55" t="s">
        <v>132</v>
      </c>
      <c r="H19" s="53" t="s">
        <v>369</v>
      </c>
      <c r="I19" s="62" t="s">
        <v>132</v>
      </c>
      <c r="J19" s="715">
        <v>34.96</v>
      </c>
      <c r="K19" s="57" t="s">
        <v>132</v>
      </c>
      <c r="L19" s="45">
        <v>38.85</v>
      </c>
    </row>
    <row r="20" spans="2:12" ht="12.75">
      <c r="B20" s="14" t="s">
        <v>23</v>
      </c>
      <c r="C20" s="71" t="s">
        <v>24</v>
      </c>
      <c r="D20" s="66" t="s">
        <v>8</v>
      </c>
      <c r="E20" s="2" t="s">
        <v>9</v>
      </c>
      <c r="F20" s="66" t="s">
        <v>46</v>
      </c>
      <c r="G20" s="55" t="s">
        <v>132</v>
      </c>
      <c r="H20" s="53" t="s">
        <v>369</v>
      </c>
      <c r="I20" s="62" t="s">
        <v>132</v>
      </c>
      <c r="J20" s="715">
        <v>10.1</v>
      </c>
      <c r="K20" s="57" t="s">
        <v>132</v>
      </c>
      <c r="L20" s="45">
        <v>11.2</v>
      </c>
    </row>
    <row r="21" spans="2:12" ht="13.5" thickBot="1">
      <c r="B21" s="15" t="s">
        <v>25</v>
      </c>
      <c r="C21" s="78" t="s">
        <v>24</v>
      </c>
      <c r="D21" s="79" t="s">
        <v>11</v>
      </c>
      <c r="E21" s="5" t="s">
        <v>9</v>
      </c>
      <c r="F21" s="79" t="s">
        <v>12</v>
      </c>
      <c r="G21" s="80" t="s">
        <v>132</v>
      </c>
      <c r="H21" s="81" t="s">
        <v>369</v>
      </c>
      <c r="I21" s="82" t="s">
        <v>132</v>
      </c>
      <c r="J21" s="716">
        <v>21.55</v>
      </c>
      <c r="K21" s="83" t="s">
        <v>132</v>
      </c>
      <c r="L21" s="46">
        <v>23.95</v>
      </c>
    </row>
    <row r="22" spans="2:12" ht="13.5" thickTop="1">
      <c r="B22" s="16" t="s">
        <v>26</v>
      </c>
      <c r="C22" s="74" t="s">
        <v>27</v>
      </c>
      <c r="D22" s="75" t="s">
        <v>28</v>
      </c>
      <c r="E22" s="6" t="s">
        <v>29</v>
      </c>
      <c r="F22" s="75" t="s">
        <v>30</v>
      </c>
      <c r="G22" s="91" t="s">
        <v>369</v>
      </c>
      <c r="H22" s="76" t="s">
        <v>369</v>
      </c>
      <c r="I22" s="77">
        <v>5.67</v>
      </c>
      <c r="J22" s="717">
        <v>46.21</v>
      </c>
      <c r="K22" s="61">
        <v>5.96</v>
      </c>
      <c r="L22" s="43">
        <v>48.57</v>
      </c>
    </row>
    <row r="23" spans="2:12" ht="12.75">
      <c r="B23" s="14" t="s">
        <v>31</v>
      </c>
      <c r="C23" s="71" t="s">
        <v>27</v>
      </c>
      <c r="D23" s="66" t="s">
        <v>32</v>
      </c>
      <c r="E23" s="1" t="s">
        <v>29</v>
      </c>
      <c r="F23" s="66" t="s">
        <v>33</v>
      </c>
      <c r="G23" s="64" t="s">
        <v>369</v>
      </c>
      <c r="H23" s="53" t="s">
        <v>369</v>
      </c>
      <c r="I23" s="62">
        <v>17.51</v>
      </c>
      <c r="J23" s="715">
        <v>142.71</v>
      </c>
      <c r="K23" s="57">
        <v>18.4</v>
      </c>
      <c r="L23" s="45">
        <v>149.96</v>
      </c>
    </row>
    <row r="24" spans="2:12" ht="12.75">
      <c r="B24" s="14" t="s">
        <v>34</v>
      </c>
      <c r="C24" s="71" t="s">
        <v>35</v>
      </c>
      <c r="D24" s="66" t="s">
        <v>36</v>
      </c>
      <c r="E24" s="1" t="s">
        <v>29</v>
      </c>
      <c r="F24" s="66" t="s">
        <v>37</v>
      </c>
      <c r="G24" s="64" t="s">
        <v>369</v>
      </c>
      <c r="H24" s="53" t="s">
        <v>369</v>
      </c>
      <c r="I24" s="62">
        <v>5.75</v>
      </c>
      <c r="J24" s="715">
        <v>46.86</v>
      </c>
      <c r="K24" s="57">
        <v>6.04</v>
      </c>
      <c r="L24" s="45">
        <v>49.23</v>
      </c>
    </row>
    <row r="25" spans="2:12" ht="12.75">
      <c r="B25" s="14" t="s">
        <v>38</v>
      </c>
      <c r="C25" s="71" t="s">
        <v>39</v>
      </c>
      <c r="D25" s="66" t="s">
        <v>40</v>
      </c>
      <c r="E25" s="1" t="s">
        <v>29</v>
      </c>
      <c r="F25" s="66" t="s">
        <v>41</v>
      </c>
      <c r="G25" s="64" t="s">
        <v>369</v>
      </c>
      <c r="H25" s="53" t="s">
        <v>369</v>
      </c>
      <c r="I25" s="62">
        <v>1.45</v>
      </c>
      <c r="J25" s="715">
        <v>11.82</v>
      </c>
      <c r="K25" s="57">
        <v>1.52</v>
      </c>
      <c r="L25" s="45">
        <v>12.39</v>
      </c>
    </row>
    <row r="26" spans="2:12" ht="12.75">
      <c r="B26" s="14" t="s">
        <v>42</v>
      </c>
      <c r="C26" s="71" t="s">
        <v>39</v>
      </c>
      <c r="D26" s="66" t="s">
        <v>43</v>
      </c>
      <c r="E26" s="1" t="s">
        <v>29</v>
      </c>
      <c r="F26" s="66" t="s">
        <v>44</v>
      </c>
      <c r="G26" s="64" t="s">
        <v>369</v>
      </c>
      <c r="H26" s="53" t="s">
        <v>369</v>
      </c>
      <c r="I26" s="62">
        <v>5.34</v>
      </c>
      <c r="J26" s="715">
        <v>43.52</v>
      </c>
      <c r="K26" s="57">
        <v>5.61</v>
      </c>
      <c r="L26" s="45">
        <v>45.72</v>
      </c>
    </row>
    <row r="27" spans="2:12" ht="12.75">
      <c r="B27" s="14" t="s">
        <v>45</v>
      </c>
      <c r="C27" s="71" t="s">
        <v>343</v>
      </c>
      <c r="D27" s="66" t="s">
        <v>8</v>
      </c>
      <c r="E27" s="1" t="s">
        <v>29</v>
      </c>
      <c r="F27" s="66" t="s">
        <v>46</v>
      </c>
      <c r="G27" s="64" t="s">
        <v>369</v>
      </c>
      <c r="H27" s="53" t="s">
        <v>369</v>
      </c>
      <c r="I27" s="62">
        <v>0.83</v>
      </c>
      <c r="J27" s="715">
        <v>6.76</v>
      </c>
      <c r="K27" s="57">
        <v>0.87</v>
      </c>
      <c r="L27" s="45">
        <v>7.09</v>
      </c>
    </row>
    <row r="28" spans="2:12" ht="12.75">
      <c r="B28" s="14" t="s">
        <v>47</v>
      </c>
      <c r="C28" s="71" t="s">
        <v>343</v>
      </c>
      <c r="D28" s="66" t="s">
        <v>11</v>
      </c>
      <c r="E28" s="1" t="s">
        <v>29</v>
      </c>
      <c r="F28" s="66" t="s">
        <v>46</v>
      </c>
      <c r="G28" s="64" t="s">
        <v>369</v>
      </c>
      <c r="H28" s="53" t="s">
        <v>369</v>
      </c>
      <c r="I28" s="62">
        <v>1.99</v>
      </c>
      <c r="J28" s="715">
        <v>16.22</v>
      </c>
      <c r="K28" s="57">
        <v>2.09</v>
      </c>
      <c r="L28" s="45">
        <v>17.03</v>
      </c>
    </row>
    <row r="29" spans="2:12" ht="12.75">
      <c r="B29" s="14" t="s">
        <v>48</v>
      </c>
      <c r="C29" s="71" t="s">
        <v>49</v>
      </c>
      <c r="D29" s="66" t="s">
        <v>28</v>
      </c>
      <c r="E29" s="1" t="s">
        <v>29</v>
      </c>
      <c r="F29" s="66" t="s">
        <v>30</v>
      </c>
      <c r="G29" s="64" t="s">
        <v>369</v>
      </c>
      <c r="H29" s="53" t="s">
        <v>369</v>
      </c>
      <c r="I29" s="62">
        <v>4.17</v>
      </c>
      <c r="J29" s="715">
        <v>33.99</v>
      </c>
      <c r="K29" s="57">
        <v>4.38</v>
      </c>
      <c r="L29" s="45">
        <v>35.7</v>
      </c>
    </row>
    <row r="30" spans="2:12" ht="12.75">
      <c r="B30" s="14" t="s">
        <v>50</v>
      </c>
      <c r="C30" s="71" t="s">
        <v>49</v>
      </c>
      <c r="D30" s="66" t="s">
        <v>32</v>
      </c>
      <c r="E30" s="1" t="s">
        <v>29</v>
      </c>
      <c r="F30" s="66" t="s">
        <v>33</v>
      </c>
      <c r="G30" s="64" t="s">
        <v>369</v>
      </c>
      <c r="H30" s="53" t="s">
        <v>369</v>
      </c>
      <c r="I30" s="62">
        <v>13.34</v>
      </c>
      <c r="J30" s="715">
        <v>108.72</v>
      </c>
      <c r="K30" s="57">
        <v>14.01</v>
      </c>
      <c r="L30" s="45">
        <v>114.18</v>
      </c>
    </row>
    <row r="31" spans="2:12" ht="13.5" thickBot="1">
      <c r="B31" s="15" t="s">
        <v>51</v>
      </c>
      <c r="C31" s="78" t="s">
        <v>52</v>
      </c>
      <c r="D31" s="79" t="s">
        <v>53</v>
      </c>
      <c r="E31" s="4" t="s">
        <v>29</v>
      </c>
      <c r="F31" s="79" t="s">
        <v>54</v>
      </c>
      <c r="G31" s="95" t="s">
        <v>369</v>
      </c>
      <c r="H31" s="81" t="s">
        <v>369</v>
      </c>
      <c r="I31" s="82">
        <v>6.78</v>
      </c>
      <c r="J31" s="716">
        <v>55.26</v>
      </c>
      <c r="K31" s="83">
        <v>7.12</v>
      </c>
      <c r="L31" s="46">
        <v>58.03</v>
      </c>
    </row>
    <row r="32" spans="2:12" ht="13.5" thickTop="1">
      <c r="B32" s="16" t="s">
        <v>55</v>
      </c>
      <c r="C32" s="74" t="s">
        <v>56</v>
      </c>
      <c r="D32" s="75" t="s">
        <v>11</v>
      </c>
      <c r="E32" s="6" t="s">
        <v>57</v>
      </c>
      <c r="F32" s="75" t="s">
        <v>58</v>
      </c>
      <c r="G32" s="91" t="s">
        <v>369</v>
      </c>
      <c r="H32" s="76" t="s">
        <v>369</v>
      </c>
      <c r="I32" s="77">
        <v>1.77</v>
      </c>
      <c r="J32" s="717">
        <v>14.43</v>
      </c>
      <c r="K32" s="90">
        <v>1.85</v>
      </c>
      <c r="L32" s="43">
        <f>K32*$G$6</f>
        <v>15.0775</v>
      </c>
    </row>
    <row r="33" spans="2:12" ht="12.75">
      <c r="B33" s="14" t="s">
        <v>59</v>
      </c>
      <c r="C33" s="71" t="s">
        <v>60</v>
      </c>
      <c r="D33" s="66" t="s">
        <v>61</v>
      </c>
      <c r="E33" s="1" t="s">
        <v>57</v>
      </c>
      <c r="F33" s="66" t="s">
        <v>62</v>
      </c>
      <c r="G33" s="64" t="s">
        <v>369</v>
      </c>
      <c r="H33" s="53" t="s">
        <v>369</v>
      </c>
      <c r="I33" s="62">
        <v>1.84</v>
      </c>
      <c r="J33" s="715">
        <f>I33*$G$6</f>
        <v>14.996</v>
      </c>
      <c r="K33" s="63">
        <v>1.93</v>
      </c>
      <c r="L33" s="45">
        <f>K33*$G$6</f>
        <v>15.7295</v>
      </c>
    </row>
    <row r="34" spans="2:12" ht="13.5" thickBot="1">
      <c r="B34" s="15" t="s">
        <v>63</v>
      </c>
      <c r="C34" s="78" t="s">
        <v>64</v>
      </c>
      <c r="D34" s="79" t="s">
        <v>65</v>
      </c>
      <c r="E34" s="4" t="s">
        <v>57</v>
      </c>
      <c r="F34" s="79" t="s">
        <v>66</v>
      </c>
      <c r="G34" s="95" t="s">
        <v>369</v>
      </c>
      <c r="H34" s="81" t="s">
        <v>369</v>
      </c>
      <c r="I34" s="82">
        <v>21.4</v>
      </c>
      <c r="J34" s="716">
        <f>I34*$G$6</f>
        <v>174.41</v>
      </c>
      <c r="K34" s="92">
        <v>22.4</v>
      </c>
      <c r="L34" s="46">
        <f>K34*$G$6</f>
        <v>182.56</v>
      </c>
    </row>
    <row r="35" spans="2:12" ht="13.5" thickTop="1">
      <c r="B35" s="16" t="s">
        <v>67</v>
      </c>
      <c r="C35" s="74" t="s">
        <v>68</v>
      </c>
      <c r="D35" s="75" t="s">
        <v>11</v>
      </c>
      <c r="E35" s="6" t="s">
        <v>357</v>
      </c>
      <c r="F35" s="91" t="s">
        <v>58</v>
      </c>
      <c r="G35" s="91" t="s">
        <v>369</v>
      </c>
      <c r="H35" s="76">
        <v>6.85</v>
      </c>
      <c r="I35" s="77">
        <v>1.67</v>
      </c>
      <c r="J35" s="717">
        <v>7</v>
      </c>
      <c r="K35" s="90">
        <v>1.75</v>
      </c>
      <c r="L35" s="43">
        <v>7.3</v>
      </c>
    </row>
    <row r="36" spans="2:12" ht="12.75">
      <c r="B36" s="14" t="s">
        <v>70</v>
      </c>
      <c r="C36" s="71" t="s">
        <v>358</v>
      </c>
      <c r="D36" s="66" t="s">
        <v>158</v>
      </c>
      <c r="E36" s="1" t="s">
        <v>357</v>
      </c>
      <c r="F36" s="64">
        <v>300</v>
      </c>
      <c r="G36" s="64" t="s">
        <v>369</v>
      </c>
      <c r="H36" s="53">
        <v>4.95</v>
      </c>
      <c r="I36" s="62">
        <v>1.28</v>
      </c>
      <c r="J36" s="715">
        <v>5.1</v>
      </c>
      <c r="K36" s="63">
        <v>1.34</v>
      </c>
      <c r="L36" s="45">
        <v>5.25</v>
      </c>
    </row>
    <row r="37" spans="2:12" ht="13.5" thickBot="1">
      <c r="B37" s="17" t="s">
        <v>72</v>
      </c>
      <c r="C37" s="84" t="s">
        <v>359</v>
      </c>
      <c r="D37" s="85" t="s">
        <v>95</v>
      </c>
      <c r="E37" s="9" t="s">
        <v>357</v>
      </c>
      <c r="F37" s="95">
        <v>100</v>
      </c>
      <c r="G37" s="96" t="s">
        <v>369</v>
      </c>
      <c r="H37" s="87">
        <v>3.85</v>
      </c>
      <c r="I37" s="88">
        <v>0.66</v>
      </c>
      <c r="J37" s="718">
        <v>3.95</v>
      </c>
      <c r="K37" s="93">
        <v>0.69</v>
      </c>
      <c r="L37" s="47">
        <v>4.15</v>
      </c>
    </row>
    <row r="38" spans="2:12" ht="14.25" thickBot="1" thickTop="1">
      <c r="B38" s="17" t="s">
        <v>76</v>
      </c>
      <c r="C38" s="84" t="s">
        <v>71</v>
      </c>
      <c r="D38" s="85" t="s">
        <v>11</v>
      </c>
      <c r="E38" s="9" t="s">
        <v>69</v>
      </c>
      <c r="F38" s="120" t="s">
        <v>58</v>
      </c>
      <c r="G38" s="96" t="s">
        <v>132</v>
      </c>
      <c r="H38" s="96" t="s">
        <v>369</v>
      </c>
      <c r="I38" s="86" t="s">
        <v>132</v>
      </c>
      <c r="J38" s="719" t="s">
        <v>132</v>
      </c>
      <c r="K38" s="89" t="s">
        <v>132</v>
      </c>
      <c r="L38" s="112" t="s">
        <v>132</v>
      </c>
    </row>
    <row r="39" spans="2:12" ht="14.25" thickBot="1" thickTop="1">
      <c r="B39" s="17" t="s">
        <v>78</v>
      </c>
      <c r="C39" s="84" t="s">
        <v>73</v>
      </c>
      <c r="D39" s="85" t="s">
        <v>74</v>
      </c>
      <c r="E39" s="9" t="s">
        <v>338</v>
      </c>
      <c r="F39" s="144" t="s">
        <v>75</v>
      </c>
      <c r="G39" s="96" t="s">
        <v>132</v>
      </c>
      <c r="H39" s="87" t="s">
        <v>369</v>
      </c>
      <c r="I39" s="88" t="s">
        <v>132</v>
      </c>
      <c r="J39" s="718" t="s">
        <v>132</v>
      </c>
      <c r="K39" s="93" t="s">
        <v>132</v>
      </c>
      <c r="L39" s="47" t="s">
        <v>132</v>
      </c>
    </row>
    <row r="40" spans="2:12" ht="14.25" thickBot="1" thickTop="1">
      <c r="B40" s="15" t="s">
        <v>81</v>
      </c>
      <c r="C40" s="78" t="s">
        <v>77</v>
      </c>
      <c r="D40" s="79" t="s">
        <v>8</v>
      </c>
      <c r="E40" s="31" t="s">
        <v>336</v>
      </c>
      <c r="F40" s="120" t="s">
        <v>58</v>
      </c>
      <c r="G40" s="95" t="s">
        <v>132</v>
      </c>
      <c r="H40" s="81" t="s">
        <v>369</v>
      </c>
      <c r="I40" s="82" t="s">
        <v>132</v>
      </c>
      <c r="J40" s="716">
        <v>11.08</v>
      </c>
      <c r="K40" s="83" t="s">
        <v>132</v>
      </c>
      <c r="L40" s="46">
        <v>12.3</v>
      </c>
    </row>
    <row r="41" spans="2:12" ht="13.5" thickTop="1">
      <c r="B41" s="16" t="s">
        <v>83</v>
      </c>
      <c r="C41" s="74" t="s">
        <v>79</v>
      </c>
      <c r="D41" s="75" t="s">
        <v>11</v>
      </c>
      <c r="E41" s="6" t="s">
        <v>80</v>
      </c>
      <c r="F41" s="91" t="s">
        <v>12</v>
      </c>
      <c r="G41" s="91" t="s">
        <v>132</v>
      </c>
      <c r="H41" s="76" t="s">
        <v>369</v>
      </c>
      <c r="I41" s="77" t="s">
        <v>132</v>
      </c>
      <c r="J41" s="717">
        <v>9.41</v>
      </c>
      <c r="K41" s="61" t="s">
        <v>132</v>
      </c>
      <c r="L41" s="43">
        <v>10.45</v>
      </c>
    </row>
    <row r="42" spans="2:12" ht="12.75">
      <c r="B42" s="14" t="s">
        <v>85</v>
      </c>
      <c r="C42" s="71" t="s">
        <v>82</v>
      </c>
      <c r="D42" s="66" t="s">
        <v>11</v>
      </c>
      <c r="E42" s="1" t="s">
        <v>80</v>
      </c>
      <c r="F42" s="64" t="s">
        <v>12</v>
      </c>
      <c r="G42" s="64" t="s">
        <v>132</v>
      </c>
      <c r="H42" s="53" t="s">
        <v>369</v>
      </c>
      <c r="I42" s="62" t="s">
        <v>132</v>
      </c>
      <c r="J42" s="715">
        <v>16.8</v>
      </c>
      <c r="K42" s="57" t="s">
        <v>132</v>
      </c>
      <c r="L42" s="45">
        <v>18.7</v>
      </c>
    </row>
    <row r="43" spans="2:12" ht="12.75">
      <c r="B43" s="14" t="s">
        <v>88</v>
      </c>
      <c r="C43" s="71" t="s">
        <v>84</v>
      </c>
      <c r="D43" s="66" t="s">
        <v>11</v>
      </c>
      <c r="E43" s="1" t="s">
        <v>80</v>
      </c>
      <c r="F43" s="64" t="s">
        <v>12</v>
      </c>
      <c r="G43" s="64" t="s">
        <v>132</v>
      </c>
      <c r="H43" s="53" t="s">
        <v>369</v>
      </c>
      <c r="I43" s="62" t="s">
        <v>132</v>
      </c>
      <c r="J43" s="715">
        <v>11.98</v>
      </c>
      <c r="K43" s="57" t="s">
        <v>132</v>
      </c>
      <c r="L43" s="45">
        <v>13.3</v>
      </c>
    </row>
    <row r="44" spans="2:12" ht="12.75">
      <c r="B44" s="14" t="s">
        <v>89</v>
      </c>
      <c r="C44" s="71" t="s">
        <v>86</v>
      </c>
      <c r="D44" s="66" t="s">
        <v>87</v>
      </c>
      <c r="E44" s="1" t="s">
        <v>80</v>
      </c>
      <c r="F44" s="64" t="s">
        <v>156</v>
      </c>
      <c r="G44" s="64" t="s">
        <v>132</v>
      </c>
      <c r="H44" s="53" t="s">
        <v>369</v>
      </c>
      <c r="I44" s="62" t="s">
        <v>132</v>
      </c>
      <c r="J44" s="715">
        <v>5.38</v>
      </c>
      <c r="K44" s="57" t="s">
        <v>132</v>
      </c>
      <c r="L44" s="45">
        <v>5.95</v>
      </c>
    </row>
    <row r="45" spans="2:12" ht="12.75">
      <c r="B45" s="14" t="s">
        <v>91</v>
      </c>
      <c r="C45" s="71" t="s">
        <v>86</v>
      </c>
      <c r="D45" s="66" t="s">
        <v>36</v>
      </c>
      <c r="E45" s="1" t="s">
        <v>80</v>
      </c>
      <c r="F45" s="64" t="s">
        <v>337</v>
      </c>
      <c r="G45" s="64" t="s">
        <v>132</v>
      </c>
      <c r="H45" s="53" t="s">
        <v>369</v>
      </c>
      <c r="I45" s="62" t="s">
        <v>132</v>
      </c>
      <c r="J45" s="715">
        <v>24.64</v>
      </c>
      <c r="K45" s="57" t="s">
        <v>132</v>
      </c>
      <c r="L45" s="45">
        <v>27.4</v>
      </c>
    </row>
    <row r="46" spans="2:12" ht="12.75">
      <c r="B46" s="14" t="s">
        <v>93</v>
      </c>
      <c r="C46" s="71" t="s">
        <v>90</v>
      </c>
      <c r="D46" s="66" t="s">
        <v>11</v>
      </c>
      <c r="E46" s="1" t="s">
        <v>80</v>
      </c>
      <c r="F46" s="64" t="s">
        <v>12</v>
      </c>
      <c r="G46" s="64" t="s">
        <v>132</v>
      </c>
      <c r="H46" s="53" t="s">
        <v>369</v>
      </c>
      <c r="I46" s="62" t="s">
        <v>132</v>
      </c>
      <c r="J46" s="715">
        <v>10.65</v>
      </c>
      <c r="K46" s="57" t="s">
        <v>132</v>
      </c>
      <c r="L46" s="45">
        <v>11.85</v>
      </c>
    </row>
    <row r="47" spans="2:12" ht="12.75">
      <c r="B47" s="14" t="s">
        <v>361</v>
      </c>
      <c r="C47" s="71" t="s">
        <v>92</v>
      </c>
      <c r="D47" s="66">
        <v>2.5</v>
      </c>
      <c r="E47" s="1" t="s">
        <v>80</v>
      </c>
      <c r="F47" s="64" t="s">
        <v>121</v>
      </c>
      <c r="G47" s="64" t="s">
        <v>132</v>
      </c>
      <c r="H47" s="53" t="s">
        <v>369</v>
      </c>
      <c r="I47" s="62" t="s">
        <v>132</v>
      </c>
      <c r="J47" s="715">
        <v>8.95</v>
      </c>
      <c r="K47" s="57" t="s">
        <v>132</v>
      </c>
      <c r="L47" s="45">
        <v>9.95</v>
      </c>
    </row>
    <row r="48" spans="2:12" ht="12.75">
      <c r="B48" s="14" t="s">
        <v>362</v>
      </c>
      <c r="C48" s="71" t="s">
        <v>94</v>
      </c>
      <c r="D48" s="66" t="s">
        <v>95</v>
      </c>
      <c r="E48" s="1" t="s">
        <v>80</v>
      </c>
      <c r="F48" s="96" t="s">
        <v>121</v>
      </c>
      <c r="G48" s="64" t="s">
        <v>132</v>
      </c>
      <c r="H48" s="53" t="s">
        <v>369</v>
      </c>
      <c r="I48" s="62" t="s">
        <v>132</v>
      </c>
      <c r="J48" s="715">
        <v>6.75</v>
      </c>
      <c r="K48" s="57" t="s">
        <v>132</v>
      </c>
      <c r="L48" s="45">
        <v>7.47</v>
      </c>
    </row>
    <row r="49" spans="2:12" ht="12.75">
      <c r="B49" s="882" t="s">
        <v>96</v>
      </c>
      <c r="C49" s="883"/>
      <c r="D49" s="883"/>
      <c r="E49" s="883"/>
      <c r="F49" s="883"/>
      <c r="G49" s="883"/>
      <c r="H49" s="883"/>
      <c r="I49" s="883"/>
      <c r="J49" s="883"/>
      <c r="K49" s="883"/>
      <c r="L49" s="884"/>
    </row>
    <row r="50" spans="2:12" ht="12.75">
      <c r="B50" s="14" t="s">
        <v>97</v>
      </c>
      <c r="C50" s="72" t="s">
        <v>98</v>
      </c>
      <c r="D50" s="64" t="s">
        <v>99</v>
      </c>
      <c r="E50" s="1" t="s">
        <v>9</v>
      </c>
      <c r="F50" s="91" t="s">
        <v>375</v>
      </c>
      <c r="G50" s="64" t="s">
        <v>132</v>
      </c>
      <c r="H50" s="53" t="s">
        <v>369</v>
      </c>
      <c r="I50" s="62" t="s">
        <v>132</v>
      </c>
      <c r="J50" s="715">
        <v>2.15</v>
      </c>
      <c r="K50" s="57" t="s">
        <v>132</v>
      </c>
      <c r="L50" s="45">
        <v>2.25</v>
      </c>
    </row>
    <row r="51" spans="2:12" ht="12.75">
      <c r="B51" s="14" t="s">
        <v>101</v>
      </c>
      <c r="C51" s="73" t="s">
        <v>98</v>
      </c>
      <c r="D51" s="64" t="s">
        <v>102</v>
      </c>
      <c r="E51" s="1" t="s">
        <v>9</v>
      </c>
      <c r="F51" s="64" t="s">
        <v>127</v>
      </c>
      <c r="G51" s="64" t="s">
        <v>132</v>
      </c>
      <c r="H51" s="53" t="s">
        <v>369</v>
      </c>
      <c r="I51" s="62" t="s">
        <v>132</v>
      </c>
      <c r="J51" s="715">
        <v>4.08</v>
      </c>
      <c r="K51" s="57" t="s">
        <v>132</v>
      </c>
      <c r="L51" s="45">
        <v>4.6</v>
      </c>
    </row>
    <row r="52" spans="2:12" ht="12.75">
      <c r="B52" s="14" t="s">
        <v>103</v>
      </c>
      <c r="C52" s="73" t="s">
        <v>98</v>
      </c>
      <c r="D52" s="64" t="s">
        <v>104</v>
      </c>
      <c r="E52" s="1" t="s">
        <v>9</v>
      </c>
      <c r="F52" s="64" t="s">
        <v>127</v>
      </c>
      <c r="G52" s="64" t="s">
        <v>132</v>
      </c>
      <c r="H52" s="53" t="s">
        <v>369</v>
      </c>
      <c r="I52" s="62" t="s">
        <v>132</v>
      </c>
      <c r="J52" s="715">
        <v>7.62</v>
      </c>
      <c r="K52" s="57" t="s">
        <v>132</v>
      </c>
      <c r="L52" s="45">
        <v>8.65</v>
      </c>
    </row>
    <row r="53" spans="2:12" ht="12.75">
      <c r="B53" s="14" t="s">
        <v>105</v>
      </c>
      <c r="C53" s="73" t="s">
        <v>106</v>
      </c>
      <c r="D53" s="64" t="s">
        <v>107</v>
      </c>
      <c r="E53" s="1" t="s">
        <v>9</v>
      </c>
      <c r="F53" s="64" t="s">
        <v>376</v>
      </c>
      <c r="G53" s="64" t="s">
        <v>132</v>
      </c>
      <c r="H53" s="53" t="s">
        <v>369</v>
      </c>
      <c r="I53" s="62" t="s">
        <v>132</v>
      </c>
      <c r="J53" s="715">
        <v>1.8</v>
      </c>
      <c r="K53" s="57" t="s">
        <v>132</v>
      </c>
      <c r="L53" s="45">
        <v>1.85</v>
      </c>
    </row>
    <row r="54" spans="2:12" ht="12.75">
      <c r="B54" s="14" t="s">
        <v>109</v>
      </c>
      <c r="C54" s="73" t="s">
        <v>110</v>
      </c>
      <c r="D54" s="64" t="s">
        <v>111</v>
      </c>
      <c r="E54" s="1" t="s">
        <v>9</v>
      </c>
      <c r="F54" s="64" t="s">
        <v>132</v>
      </c>
      <c r="G54" s="64" t="s">
        <v>132</v>
      </c>
      <c r="H54" s="53" t="s">
        <v>369</v>
      </c>
      <c r="I54" s="62" t="s">
        <v>132</v>
      </c>
      <c r="J54" s="715">
        <v>4.5</v>
      </c>
      <c r="K54" s="57" t="s">
        <v>132</v>
      </c>
      <c r="L54" s="45">
        <v>5.1</v>
      </c>
    </row>
    <row r="55" spans="2:12" ht="12.75">
      <c r="B55" s="14" t="s">
        <v>112</v>
      </c>
      <c r="C55" s="73" t="s">
        <v>113</v>
      </c>
      <c r="D55" s="64" t="s">
        <v>114</v>
      </c>
      <c r="E55" s="1" t="s">
        <v>9</v>
      </c>
      <c r="F55" s="67">
        <v>0.2</v>
      </c>
      <c r="G55" s="64" t="s">
        <v>132</v>
      </c>
      <c r="H55" s="53" t="s">
        <v>369</v>
      </c>
      <c r="I55" s="62" t="s">
        <v>132</v>
      </c>
      <c r="J55" s="715">
        <v>2.23</v>
      </c>
      <c r="K55" s="57" t="s">
        <v>132</v>
      </c>
      <c r="L55" s="45">
        <v>2.3</v>
      </c>
    </row>
    <row r="56" spans="2:12" ht="12.75">
      <c r="B56" s="14" t="s">
        <v>116</v>
      </c>
      <c r="C56" s="73" t="s">
        <v>117</v>
      </c>
      <c r="D56" s="64" t="s">
        <v>118</v>
      </c>
      <c r="E56" s="1" t="s">
        <v>9</v>
      </c>
      <c r="F56" s="67">
        <v>0.1</v>
      </c>
      <c r="G56" s="64" t="s">
        <v>132</v>
      </c>
      <c r="H56" s="53" t="s">
        <v>369</v>
      </c>
      <c r="I56" s="62" t="s">
        <v>132</v>
      </c>
      <c r="J56" s="715">
        <v>3.15</v>
      </c>
      <c r="K56" s="57" t="s">
        <v>132</v>
      </c>
      <c r="L56" s="45">
        <v>3.56</v>
      </c>
    </row>
    <row r="57" spans="2:12" ht="13.5" thickBot="1">
      <c r="B57" s="15" t="s">
        <v>119</v>
      </c>
      <c r="C57" s="100" t="s">
        <v>120</v>
      </c>
      <c r="D57" s="95" t="s">
        <v>114</v>
      </c>
      <c r="E57" s="4" t="s">
        <v>9</v>
      </c>
      <c r="F57" s="95" t="s">
        <v>377</v>
      </c>
      <c r="G57" s="95" t="s">
        <v>132</v>
      </c>
      <c r="H57" s="81" t="s">
        <v>369</v>
      </c>
      <c r="I57" s="82" t="s">
        <v>132</v>
      </c>
      <c r="J57" s="716">
        <v>1.99</v>
      </c>
      <c r="K57" s="83" t="s">
        <v>132</v>
      </c>
      <c r="L57" s="46">
        <v>2.35</v>
      </c>
    </row>
    <row r="58" spans="2:12" ht="13.5" thickTop="1">
      <c r="B58" s="16" t="s">
        <v>122</v>
      </c>
      <c r="C58" s="99" t="s">
        <v>123</v>
      </c>
      <c r="D58" s="91" t="s">
        <v>124</v>
      </c>
      <c r="E58" s="6" t="s">
        <v>29</v>
      </c>
      <c r="F58" s="91" t="s">
        <v>125</v>
      </c>
      <c r="G58" s="91" t="s">
        <v>369</v>
      </c>
      <c r="H58" s="76" t="s">
        <v>369</v>
      </c>
      <c r="I58" s="77">
        <v>0.36</v>
      </c>
      <c r="J58" s="717">
        <f>I58*$G$6</f>
        <v>2.934</v>
      </c>
      <c r="K58" s="61">
        <v>0.37</v>
      </c>
      <c r="L58" s="43">
        <f aca="true" t="shared" si="0" ref="L58:L74">K58*$G$6</f>
        <v>3.0155000000000003</v>
      </c>
    </row>
    <row r="59" spans="2:12" ht="12.75">
      <c r="B59" s="14" t="s">
        <v>126</v>
      </c>
      <c r="C59" s="73" t="s">
        <v>123</v>
      </c>
      <c r="D59" s="64" t="s">
        <v>95</v>
      </c>
      <c r="E59" s="1" t="s">
        <v>29</v>
      </c>
      <c r="F59" s="66" t="s">
        <v>127</v>
      </c>
      <c r="G59" s="64" t="s">
        <v>369</v>
      </c>
      <c r="H59" s="53" t="s">
        <v>369</v>
      </c>
      <c r="I59" s="62">
        <v>1.29</v>
      </c>
      <c r="J59" s="715">
        <f>I59*$G$6</f>
        <v>10.5135</v>
      </c>
      <c r="K59" s="57">
        <v>1.35</v>
      </c>
      <c r="L59" s="45">
        <f t="shared" si="0"/>
        <v>11.002500000000001</v>
      </c>
    </row>
    <row r="60" spans="2:12" ht="12.75">
      <c r="B60" s="14" t="s">
        <v>128</v>
      </c>
      <c r="C60" s="73" t="s">
        <v>123</v>
      </c>
      <c r="D60" s="64" t="s">
        <v>36</v>
      </c>
      <c r="E60" s="1" t="s">
        <v>29</v>
      </c>
      <c r="F60" s="66" t="s">
        <v>129</v>
      </c>
      <c r="G60" s="64" t="s">
        <v>369</v>
      </c>
      <c r="H60" s="53" t="s">
        <v>369</v>
      </c>
      <c r="I60" s="62">
        <v>9.73</v>
      </c>
      <c r="J60" s="715">
        <f aca="true" t="shared" si="1" ref="J60:J75">I60*$G$6</f>
        <v>79.29950000000001</v>
      </c>
      <c r="K60" s="57">
        <v>10.22</v>
      </c>
      <c r="L60" s="45">
        <f t="shared" si="0"/>
        <v>83.293</v>
      </c>
    </row>
    <row r="61" spans="2:12" ht="12.75">
      <c r="B61" s="14" t="s">
        <v>130</v>
      </c>
      <c r="C61" s="73" t="s">
        <v>131</v>
      </c>
      <c r="D61" s="64" t="s">
        <v>114</v>
      </c>
      <c r="E61" s="1" t="s">
        <v>29</v>
      </c>
      <c r="F61" s="66" t="s">
        <v>132</v>
      </c>
      <c r="G61" s="64" t="s">
        <v>369</v>
      </c>
      <c r="H61" s="53" t="s">
        <v>369</v>
      </c>
      <c r="I61" s="62">
        <v>0.73</v>
      </c>
      <c r="J61" s="715">
        <f t="shared" si="1"/>
        <v>5.9495000000000005</v>
      </c>
      <c r="K61" s="57">
        <v>0.77</v>
      </c>
      <c r="L61" s="45">
        <f t="shared" si="0"/>
        <v>6.2755</v>
      </c>
    </row>
    <row r="62" spans="2:12" ht="12.75">
      <c r="B62" s="14" t="s">
        <v>133</v>
      </c>
      <c r="C62" s="73" t="s">
        <v>131</v>
      </c>
      <c r="D62" s="64" t="s">
        <v>134</v>
      </c>
      <c r="E62" s="1" t="s">
        <v>29</v>
      </c>
      <c r="F62" s="66" t="s">
        <v>132</v>
      </c>
      <c r="G62" s="64" t="s">
        <v>369</v>
      </c>
      <c r="H62" s="53" t="s">
        <v>369</v>
      </c>
      <c r="I62" s="62">
        <v>12.78</v>
      </c>
      <c r="J62" s="715">
        <f t="shared" si="1"/>
        <v>104.157</v>
      </c>
      <c r="K62" s="57">
        <v>13.43</v>
      </c>
      <c r="L62" s="45">
        <f t="shared" si="0"/>
        <v>109.4545</v>
      </c>
    </row>
    <row r="63" spans="2:12" ht="12.75">
      <c r="B63" s="14" t="s">
        <v>135</v>
      </c>
      <c r="C63" s="73" t="s">
        <v>136</v>
      </c>
      <c r="D63" s="64" t="s">
        <v>124</v>
      </c>
      <c r="E63" s="1" t="s">
        <v>29</v>
      </c>
      <c r="F63" s="64" t="s">
        <v>137</v>
      </c>
      <c r="G63" s="64" t="s">
        <v>369</v>
      </c>
      <c r="H63" s="53" t="s">
        <v>369</v>
      </c>
      <c r="I63" s="62">
        <v>0.31</v>
      </c>
      <c r="J63" s="715">
        <f t="shared" si="1"/>
        <v>2.5265</v>
      </c>
      <c r="K63" s="57">
        <v>0.32</v>
      </c>
      <c r="L63" s="45">
        <f t="shared" si="0"/>
        <v>2.608</v>
      </c>
    </row>
    <row r="64" spans="2:12" ht="12.75">
      <c r="B64" s="14" t="s">
        <v>138</v>
      </c>
      <c r="C64" s="73" t="s">
        <v>136</v>
      </c>
      <c r="D64" s="64" t="s">
        <v>95</v>
      </c>
      <c r="E64" s="1" t="s">
        <v>29</v>
      </c>
      <c r="F64" s="64" t="s">
        <v>127</v>
      </c>
      <c r="G64" s="64" t="s">
        <v>369</v>
      </c>
      <c r="H64" s="53" t="s">
        <v>369</v>
      </c>
      <c r="I64" s="62">
        <v>1.3</v>
      </c>
      <c r="J64" s="715">
        <f t="shared" si="1"/>
        <v>10.595</v>
      </c>
      <c r="K64" s="57">
        <v>1.36</v>
      </c>
      <c r="L64" s="45">
        <f t="shared" si="0"/>
        <v>11.084000000000001</v>
      </c>
    </row>
    <row r="65" spans="2:12" ht="12.75">
      <c r="B65" s="14" t="s">
        <v>139</v>
      </c>
      <c r="C65" s="73" t="s">
        <v>136</v>
      </c>
      <c r="D65" s="64" t="s">
        <v>140</v>
      </c>
      <c r="E65" s="1" t="s">
        <v>29</v>
      </c>
      <c r="F65" s="64" t="s">
        <v>141</v>
      </c>
      <c r="G65" s="64" t="s">
        <v>369</v>
      </c>
      <c r="H65" s="53" t="s">
        <v>369</v>
      </c>
      <c r="I65" s="62">
        <v>5.67</v>
      </c>
      <c r="J65" s="715">
        <f t="shared" si="1"/>
        <v>46.2105</v>
      </c>
      <c r="K65" s="57">
        <v>5.96</v>
      </c>
      <c r="L65" s="45">
        <f t="shared" si="0"/>
        <v>48.574000000000005</v>
      </c>
    </row>
    <row r="66" spans="2:12" ht="12.75">
      <c r="B66" s="14" t="s">
        <v>142</v>
      </c>
      <c r="C66" s="73" t="s">
        <v>143</v>
      </c>
      <c r="D66" s="64" t="s">
        <v>61</v>
      </c>
      <c r="E66" s="1" t="s">
        <v>29</v>
      </c>
      <c r="F66" s="64" t="s">
        <v>132</v>
      </c>
      <c r="G66" s="64" t="s">
        <v>369</v>
      </c>
      <c r="H66" s="53" t="s">
        <v>369</v>
      </c>
      <c r="I66" s="62">
        <v>3.19</v>
      </c>
      <c r="J66" s="715">
        <f t="shared" si="1"/>
        <v>25.9985</v>
      </c>
      <c r="K66" s="57">
        <v>3.35</v>
      </c>
      <c r="L66" s="45">
        <f t="shared" si="0"/>
        <v>27.302500000000002</v>
      </c>
    </row>
    <row r="67" spans="2:12" ht="12.75">
      <c r="B67" s="14" t="s">
        <v>144</v>
      </c>
      <c r="C67" s="73" t="s">
        <v>145</v>
      </c>
      <c r="D67" s="64" t="s">
        <v>146</v>
      </c>
      <c r="E67" s="1" t="s">
        <v>29</v>
      </c>
      <c r="F67" s="64" t="s">
        <v>132</v>
      </c>
      <c r="G67" s="64" t="s">
        <v>369</v>
      </c>
      <c r="H67" s="53" t="s">
        <v>369</v>
      </c>
      <c r="I67" s="62">
        <v>0.65</v>
      </c>
      <c r="J67" s="715">
        <v>5.55</v>
      </c>
      <c r="K67" s="57">
        <v>0.69</v>
      </c>
      <c r="L67" s="45">
        <v>5.65</v>
      </c>
    </row>
    <row r="68" spans="2:12" ht="12.75">
      <c r="B68" s="14" t="s">
        <v>147</v>
      </c>
      <c r="C68" s="73" t="s">
        <v>145</v>
      </c>
      <c r="D68" s="64" t="s">
        <v>28</v>
      </c>
      <c r="E68" s="1" t="s">
        <v>29</v>
      </c>
      <c r="F68" s="64" t="s">
        <v>132</v>
      </c>
      <c r="G68" s="64" t="s">
        <v>369</v>
      </c>
      <c r="H68" s="53" t="s">
        <v>369</v>
      </c>
      <c r="I68" s="62">
        <v>6</v>
      </c>
      <c r="J68" s="715">
        <f t="shared" si="1"/>
        <v>48.900000000000006</v>
      </c>
      <c r="K68" s="57">
        <v>6.3</v>
      </c>
      <c r="L68" s="45">
        <f t="shared" si="0"/>
        <v>51.345</v>
      </c>
    </row>
    <row r="69" spans="2:12" ht="13.5" thickBot="1">
      <c r="B69" s="15" t="s">
        <v>148</v>
      </c>
      <c r="C69" s="100" t="s">
        <v>145</v>
      </c>
      <c r="D69" s="95" t="s">
        <v>32</v>
      </c>
      <c r="E69" s="4" t="s">
        <v>29</v>
      </c>
      <c r="F69" s="95" t="s">
        <v>54</v>
      </c>
      <c r="G69" s="95" t="s">
        <v>369</v>
      </c>
      <c r="H69" s="81" t="s">
        <v>369</v>
      </c>
      <c r="I69" s="82">
        <v>18.61</v>
      </c>
      <c r="J69" s="716">
        <f t="shared" si="1"/>
        <v>151.6715</v>
      </c>
      <c r="K69" s="83">
        <v>19.55</v>
      </c>
      <c r="L69" s="46">
        <f t="shared" si="0"/>
        <v>159.3325</v>
      </c>
    </row>
    <row r="70" spans="2:12" ht="13.5" thickTop="1">
      <c r="B70" s="16" t="s">
        <v>149</v>
      </c>
      <c r="C70" s="99" t="s">
        <v>150</v>
      </c>
      <c r="D70" s="91" t="s">
        <v>124</v>
      </c>
      <c r="E70" s="6" t="s">
        <v>151</v>
      </c>
      <c r="F70" s="160" t="s">
        <v>378</v>
      </c>
      <c r="G70" s="91" t="s">
        <v>369</v>
      </c>
      <c r="H70" s="76" t="s">
        <v>369</v>
      </c>
      <c r="I70" s="77">
        <v>0.26</v>
      </c>
      <c r="J70" s="717">
        <v>1.9</v>
      </c>
      <c r="K70" s="61">
        <v>0.27</v>
      </c>
      <c r="L70" s="43">
        <v>1.97</v>
      </c>
    </row>
    <row r="71" spans="2:12" ht="12.75">
      <c r="B71" s="14" t="s">
        <v>152</v>
      </c>
      <c r="C71" s="73" t="s">
        <v>150</v>
      </c>
      <c r="D71" s="64" t="s">
        <v>95</v>
      </c>
      <c r="E71" s="1" t="s">
        <v>151</v>
      </c>
      <c r="F71" s="67" t="s">
        <v>153</v>
      </c>
      <c r="G71" s="64" t="s">
        <v>369</v>
      </c>
      <c r="H71" s="53" t="s">
        <v>369</v>
      </c>
      <c r="I71" s="62">
        <v>1.14</v>
      </c>
      <c r="J71" s="715">
        <f t="shared" si="1"/>
        <v>9.291</v>
      </c>
      <c r="K71" s="57">
        <v>1.2</v>
      </c>
      <c r="L71" s="45">
        <f t="shared" si="0"/>
        <v>9.78</v>
      </c>
    </row>
    <row r="72" spans="2:12" ht="12.75">
      <c r="B72" s="14" t="s">
        <v>154</v>
      </c>
      <c r="C72" s="73" t="s">
        <v>155</v>
      </c>
      <c r="D72" s="64" t="s">
        <v>134</v>
      </c>
      <c r="E72" s="1" t="s">
        <v>151</v>
      </c>
      <c r="F72" s="67" t="s">
        <v>156</v>
      </c>
      <c r="G72" s="64" t="s">
        <v>369</v>
      </c>
      <c r="H72" s="53" t="s">
        <v>369</v>
      </c>
      <c r="I72" s="62">
        <v>0.75</v>
      </c>
      <c r="J72" s="715">
        <f t="shared" si="1"/>
        <v>6.112500000000001</v>
      </c>
      <c r="K72" s="63">
        <v>0.78</v>
      </c>
      <c r="L72" s="45">
        <f t="shared" si="0"/>
        <v>6.357</v>
      </c>
    </row>
    <row r="73" spans="2:12" ht="12.75">
      <c r="B73" s="14" t="s">
        <v>157</v>
      </c>
      <c r="C73" s="73" t="s">
        <v>155</v>
      </c>
      <c r="D73" s="64" t="s">
        <v>158</v>
      </c>
      <c r="E73" s="1" t="s">
        <v>151</v>
      </c>
      <c r="F73" s="67" t="s">
        <v>159</v>
      </c>
      <c r="G73" s="64" t="s">
        <v>369</v>
      </c>
      <c r="H73" s="53" t="s">
        <v>369</v>
      </c>
      <c r="I73" s="62">
        <v>1.34</v>
      </c>
      <c r="J73" s="715">
        <f t="shared" si="1"/>
        <v>10.921000000000001</v>
      </c>
      <c r="K73" s="57">
        <v>1.4</v>
      </c>
      <c r="L73" s="45">
        <f t="shared" si="0"/>
        <v>11.41</v>
      </c>
    </row>
    <row r="74" spans="2:12" ht="12.75">
      <c r="B74" s="14" t="s">
        <v>160</v>
      </c>
      <c r="C74" s="73" t="s">
        <v>356</v>
      </c>
      <c r="D74" s="64" t="s">
        <v>134</v>
      </c>
      <c r="E74" s="1" t="s">
        <v>151</v>
      </c>
      <c r="F74" s="67" t="s">
        <v>156</v>
      </c>
      <c r="G74" s="64" t="s">
        <v>369</v>
      </c>
      <c r="H74" s="53" t="s">
        <v>369</v>
      </c>
      <c r="I74" s="62">
        <v>0.36</v>
      </c>
      <c r="J74" s="715">
        <f t="shared" si="1"/>
        <v>2.934</v>
      </c>
      <c r="K74" s="63">
        <v>0.38</v>
      </c>
      <c r="L74" s="45">
        <f t="shared" si="0"/>
        <v>3.097</v>
      </c>
    </row>
    <row r="75" spans="2:12" ht="13.5" thickBot="1">
      <c r="B75" s="15" t="s">
        <v>164</v>
      </c>
      <c r="C75" s="100" t="s">
        <v>367</v>
      </c>
      <c r="D75" s="95" t="s">
        <v>134</v>
      </c>
      <c r="E75" s="4" t="s">
        <v>151</v>
      </c>
      <c r="F75" s="102" t="s">
        <v>156</v>
      </c>
      <c r="G75" s="95" t="s">
        <v>369</v>
      </c>
      <c r="H75" s="81" t="s">
        <v>369</v>
      </c>
      <c r="I75" s="82">
        <v>0.27</v>
      </c>
      <c r="J75" s="716">
        <f t="shared" si="1"/>
        <v>2.2005000000000003</v>
      </c>
      <c r="K75" s="92">
        <v>0.28</v>
      </c>
      <c r="L75" s="46">
        <f>K75*$G$6</f>
        <v>2.2820000000000005</v>
      </c>
    </row>
    <row r="76" spans="2:12" ht="13.5" thickTop="1">
      <c r="B76" s="16" t="s">
        <v>166</v>
      </c>
      <c r="C76" s="99" t="s">
        <v>161</v>
      </c>
      <c r="D76" s="91" t="s">
        <v>140</v>
      </c>
      <c r="E76" s="6" t="s">
        <v>162</v>
      </c>
      <c r="F76" s="91" t="s">
        <v>163</v>
      </c>
      <c r="G76" s="91" t="s">
        <v>132</v>
      </c>
      <c r="H76" s="76" t="s">
        <v>369</v>
      </c>
      <c r="I76" s="77" t="s">
        <v>132</v>
      </c>
      <c r="J76" s="717">
        <v>3.75</v>
      </c>
      <c r="K76" s="61" t="s">
        <v>132</v>
      </c>
      <c r="L76" s="43">
        <v>4.1</v>
      </c>
    </row>
    <row r="77" spans="2:12" ht="12.75">
      <c r="B77" s="14" t="s">
        <v>170</v>
      </c>
      <c r="C77" s="73" t="s">
        <v>161</v>
      </c>
      <c r="D77" s="64" t="s">
        <v>36</v>
      </c>
      <c r="E77" s="1" t="s">
        <v>162</v>
      </c>
      <c r="F77" s="64" t="s">
        <v>165</v>
      </c>
      <c r="G77" s="64" t="s">
        <v>132</v>
      </c>
      <c r="H77" s="53" t="s">
        <v>369</v>
      </c>
      <c r="I77" s="62" t="s">
        <v>132</v>
      </c>
      <c r="J77" s="715">
        <v>5.75</v>
      </c>
      <c r="K77" s="57" t="s">
        <v>132</v>
      </c>
      <c r="L77" s="45">
        <v>6.85</v>
      </c>
    </row>
    <row r="78" spans="2:12" ht="13.5" thickBot="1">
      <c r="B78" s="15" t="s">
        <v>173</v>
      </c>
      <c r="C78" s="100" t="s">
        <v>167</v>
      </c>
      <c r="D78" s="95" t="s">
        <v>168</v>
      </c>
      <c r="E78" s="4" t="s">
        <v>162</v>
      </c>
      <c r="F78" s="95" t="s">
        <v>169</v>
      </c>
      <c r="G78" s="95" t="s">
        <v>132</v>
      </c>
      <c r="H78" s="81" t="s">
        <v>369</v>
      </c>
      <c r="I78" s="82" t="s">
        <v>132</v>
      </c>
      <c r="J78" s="716">
        <v>5.25</v>
      </c>
      <c r="K78" s="83" t="s">
        <v>132</v>
      </c>
      <c r="L78" s="46">
        <v>5.95</v>
      </c>
    </row>
    <row r="79" spans="2:12" ht="13.5" thickTop="1">
      <c r="B79" s="16" t="s">
        <v>174</v>
      </c>
      <c r="C79" s="99" t="s">
        <v>171</v>
      </c>
      <c r="D79" s="91" t="s">
        <v>107</v>
      </c>
      <c r="E79" s="6" t="s">
        <v>69</v>
      </c>
      <c r="F79" s="101" t="s">
        <v>172</v>
      </c>
      <c r="G79" s="91" t="s">
        <v>132</v>
      </c>
      <c r="H79" s="94" t="s">
        <v>132</v>
      </c>
      <c r="I79" s="61" t="s">
        <v>132</v>
      </c>
      <c r="J79" s="720" t="s">
        <v>132</v>
      </c>
      <c r="K79" s="61" t="s">
        <v>132</v>
      </c>
      <c r="L79" s="116" t="s">
        <v>132</v>
      </c>
    </row>
    <row r="80" spans="2:12" ht="13.5" thickBot="1">
      <c r="B80" s="15" t="s">
        <v>177</v>
      </c>
      <c r="C80" s="100" t="s">
        <v>175</v>
      </c>
      <c r="D80" s="95" t="s">
        <v>134</v>
      </c>
      <c r="E80" s="4" t="s">
        <v>69</v>
      </c>
      <c r="F80" s="95" t="s">
        <v>176</v>
      </c>
      <c r="G80" s="95" t="s">
        <v>132</v>
      </c>
      <c r="H80" s="97" t="s">
        <v>132</v>
      </c>
      <c r="I80" s="83" t="s">
        <v>132</v>
      </c>
      <c r="J80" s="721" t="s">
        <v>132</v>
      </c>
      <c r="K80" s="83" t="s">
        <v>132</v>
      </c>
      <c r="L80" s="117" t="s">
        <v>132</v>
      </c>
    </row>
    <row r="81" spans="2:12" ht="13.5" thickTop="1">
      <c r="B81" s="16" t="s">
        <v>179</v>
      </c>
      <c r="C81" s="99" t="s">
        <v>178</v>
      </c>
      <c r="D81" s="91" t="s">
        <v>124</v>
      </c>
      <c r="E81" s="51" t="s">
        <v>360</v>
      </c>
      <c r="F81" s="101" t="s">
        <v>153</v>
      </c>
      <c r="G81" s="91" t="s">
        <v>132</v>
      </c>
      <c r="H81" s="94" t="s">
        <v>132</v>
      </c>
      <c r="I81" s="61" t="s">
        <v>132</v>
      </c>
      <c r="J81" s="720" t="s">
        <v>132</v>
      </c>
      <c r="K81" s="61" t="s">
        <v>132</v>
      </c>
      <c r="L81" s="116" t="s">
        <v>132</v>
      </c>
    </row>
    <row r="82" spans="2:12" ht="13.5" thickBot="1">
      <c r="B82" s="15" t="s">
        <v>181</v>
      </c>
      <c r="C82" s="100" t="s">
        <v>178</v>
      </c>
      <c r="D82" s="95" t="s">
        <v>95</v>
      </c>
      <c r="E82" s="31" t="s">
        <v>360</v>
      </c>
      <c r="F82" s="102" t="s">
        <v>180</v>
      </c>
      <c r="G82" s="95" t="s">
        <v>132</v>
      </c>
      <c r="H82" s="97" t="s">
        <v>132</v>
      </c>
      <c r="I82" s="83" t="s">
        <v>132</v>
      </c>
      <c r="J82" s="721" t="s">
        <v>132</v>
      </c>
      <c r="K82" s="83" t="s">
        <v>132</v>
      </c>
      <c r="L82" s="117" t="s">
        <v>132</v>
      </c>
    </row>
    <row r="83" spans="2:12" ht="13.5" thickTop="1">
      <c r="B83" s="16" t="s">
        <v>185</v>
      </c>
      <c r="C83" s="99" t="s">
        <v>182</v>
      </c>
      <c r="D83" s="91" t="s">
        <v>183</v>
      </c>
      <c r="E83" s="6" t="s">
        <v>57</v>
      </c>
      <c r="F83" s="91" t="s">
        <v>184</v>
      </c>
      <c r="G83" s="91" t="s">
        <v>369</v>
      </c>
      <c r="H83" s="76" t="s">
        <v>369</v>
      </c>
      <c r="I83" s="77">
        <v>0.66</v>
      </c>
      <c r="J83" s="717">
        <f>I83*$G$6</f>
        <v>5.3790000000000004</v>
      </c>
      <c r="K83" s="61">
        <v>0.69</v>
      </c>
      <c r="L83" s="43">
        <f>K83*$G$6</f>
        <v>5.6235</v>
      </c>
    </row>
    <row r="84" spans="2:12" ht="12.75">
      <c r="B84" s="14" t="s">
        <v>187</v>
      </c>
      <c r="C84" s="73" t="s">
        <v>182</v>
      </c>
      <c r="D84" s="64" t="s">
        <v>36</v>
      </c>
      <c r="E84" s="1" t="s">
        <v>57</v>
      </c>
      <c r="F84" s="64" t="s">
        <v>186</v>
      </c>
      <c r="G84" s="64" t="s">
        <v>369</v>
      </c>
      <c r="H84" s="53" t="s">
        <v>369</v>
      </c>
      <c r="I84" s="62">
        <v>7.7</v>
      </c>
      <c r="J84" s="715">
        <f>I84*$G$6</f>
        <v>62.755</v>
      </c>
      <c r="K84" s="57">
        <v>8.06</v>
      </c>
      <c r="L84" s="45">
        <f>K84*$G$6</f>
        <v>65.68900000000001</v>
      </c>
    </row>
    <row r="85" spans="2:12" ht="12.75">
      <c r="B85" s="14" t="s">
        <v>190</v>
      </c>
      <c r="C85" s="73" t="s">
        <v>188</v>
      </c>
      <c r="D85" s="64" t="s">
        <v>189</v>
      </c>
      <c r="E85" s="1" t="s">
        <v>57</v>
      </c>
      <c r="F85" s="64" t="s">
        <v>121</v>
      </c>
      <c r="G85" s="64" t="s">
        <v>369</v>
      </c>
      <c r="H85" s="53" t="s">
        <v>369</v>
      </c>
      <c r="I85" s="62">
        <v>0.75</v>
      </c>
      <c r="J85" s="715">
        <f>I85*$G$6</f>
        <v>6.112500000000001</v>
      </c>
      <c r="K85" s="57">
        <v>0.78</v>
      </c>
      <c r="L85" s="45">
        <f>K85*$G$6</f>
        <v>6.357</v>
      </c>
    </row>
    <row r="86" spans="2:12" ht="12.75">
      <c r="B86" s="14" t="s">
        <v>192</v>
      </c>
      <c r="C86" s="73" t="s">
        <v>191</v>
      </c>
      <c r="D86" s="64" t="s">
        <v>43</v>
      </c>
      <c r="E86" s="1" t="s">
        <v>57</v>
      </c>
      <c r="F86" s="64" t="s">
        <v>58</v>
      </c>
      <c r="G86" s="64" t="s">
        <v>369</v>
      </c>
      <c r="H86" s="53" t="s">
        <v>369</v>
      </c>
      <c r="I86" s="62">
        <v>8.77</v>
      </c>
      <c r="J86" s="715">
        <f>I86*$G$6</f>
        <v>71.4755</v>
      </c>
      <c r="K86" s="57">
        <v>9.18</v>
      </c>
      <c r="L86" s="45">
        <f>K86*$G$6</f>
        <v>74.81700000000001</v>
      </c>
    </row>
    <row r="87" spans="2:12" ht="12.75">
      <c r="B87" s="17" t="s">
        <v>195</v>
      </c>
      <c r="C87" s="105" t="s">
        <v>193</v>
      </c>
      <c r="D87" s="96" t="s">
        <v>194</v>
      </c>
      <c r="E87" s="9" t="s">
        <v>57</v>
      </c>
      <c r="F87" s="96" t="s">
        <v>121</v>
      </c>
      <c r="G87" s="96" t="s">
        <v>369</v>
      </c>
      <c r="H87" s="87" t="s">
        <v>369</v>
      </c>
      <c r="I87" s="88">
        <v>3.69</v>
      </c>
      <c r="J87" s="718">
        <f>I87*$G$6</f>
        <v>30.0735</v>
      </c>
      <c r="K87" s="89">
        <v>3.86</v>
      </c>
      <c r="L87" s="47">
        <f>K87*$G$6</f>
        <v>31.459</v>
      </c>
    </row>
    <row r="88" spans="2:12" ht="13.5" thickBot="1">
      <c r="B88" s="15" t="s">
        <v>198</v>
      </c>
      <c r="C88" s="100" t="s">
        <v>196</v>
      </c>
      <c r="D88" s="95">
        <v>12.8</v>
      </c>
      <c r="E88" s="4" t="s">
        <v>197</v>
      </c>
      <c r="F88" s="95" t="s">
        <v>379</v>
      </c>
      <c r="G88" s="95" t="s">
        <v>132</v>
      </c>
      <c r="H88" s="106">
        <v>1.1</v>
      </c>
      <c r="I88" s="107" t="s">
        <v>132</v>
      </c>
      <c r="J88" s="716">
        <v>1.25</v>
      </c>
      <c r="K88" s="83" t="s">
        <v>132</v>
      </c>
      <c r="L88" s="46">
        <v>1.25</v>
      </c>
    </row>
    <row r="89" spans="2:12" ht="13.5" thickTop="1">
      <c r="B89" s="16" t="s">
        <v>201</v>
      </c>
      <c r="C89" s="99" t="s">
        <v>199</v>
      </c>
      <c r="D89" s="91" t="s">
        <v>200</v>
      </c>
      <c r="E89" s="6" t="s">
        <v>80</v>
      </c>
      <c r="F89" s="91" t="s">
        <v>339</v>
      </c>
      <c r="G89" s="91" t="s">
        <v>132</v>
      </c>
      <c r="H89" s="103">
        <v>1.6</v>
      </c>
      <c r="I89" s="104" t="s">
        <v>132</v>
      </c>
      <c r="J89" s="717">
        <v>1.75</v>
      </c>
      <c r="K89" s="61" t="s">
        <v>132</v>
      </c>
      <c r="L89" s="43">
        <v>2</v>
      </c>
    </row>
    <row r="90" spans="2:12" ht="12.75">
      <c r="B90" s="14" t="s">
        <v>203</v>
      </c>
      <c r="C90" s="73" t="s">
        <v>199</v>
      </c>
      <c r="D90" s="64" t="s">
        <v>202</v>
      </c>
      <c r="E90" s="1" t="s">
        <v>80</v>
      </c>
      <c r="F90" s="64" t="s">
        <v>153</v>
      </c>
      <c r="G90" s="64" t="s">
        <v>132</v>
      </c>
      <c r="H90" s="52">
        <v>4.4</v>
      </c>
      <c r="I90" s="68" t="s">
        <v>132</v>
      </c>
      <c r="J90" s="715">
        <v>4.85</v>
      </c>
      <c r="K90" s="57" t="s">
        <v>132</v>
      </c>
      <c r="L90" s="45">
        <v>5.5</v>
      </c>
    </row>
    <row r="91" spans="2:12" ht="12.75">
      <c r="B91" s="14" t="s">
        <v>205</v>
      </c>
      <c r="C91" s="73" t="s">
        <v>204</v>
      </c>
      <c r="D91" s="64" t="s">
        <v>124</v>
      </c>
      <c r="E91" s="1" t="s">
        <v>80</v>
      </c>
      <c r="F91" s="64" t="s">
        <v>108</v>
      </c>
      <c r="G91" s="64" t="s">
        <v>132</v>
      </c>
      <c r="H91" s="52">
        <v>1.35</v>
      </c>
      <c r="I91" s="68" t="s">
        <v>132</v>
      </c>
      <c r="J91" s="715">
        <v>1.5</v>
      </c>
      <c r="K91" s="57" t="s">
        <v>132</v>
      </c>
      <c r="L91" s="45">
        <v>1.7</v>
      </c>
    </row>
    <row r="92" spans="2:12" ht="12.75">
      <c r="B92" s="14" t="s">
        <v>206</v>
      </c>
      <c r="C92" s="73" t="s">
        <v>204</v>
      </c>
      <c r="D92" s="64" t="s">
        <v>95</v>
      </c>
      <c r="E92" s="1" t="s">
        <v>80</v>
      </c>
      <c r="F92" s="64" t="s">
        <v>108</v>
      </c>
      <c r="G92" s="64" t="s">
        <v>132</v>
      </c>
      <c r="H92" s="52">
        <v>4.35</v>
      </c>
      <c r="I92" s="68" t="s">
        <v>132</v>
      </c>
      <c r="J92" s="715">
        <v>4.8</v>
      </c>
      <c r="K92" s="57" t="s">
        <v>132</v>
      </c>
      <c r="L92" s="45">
        <v>5.4</v>
      </c>
    </row>
    <row r="93" spans="2:12" ht="12.75">
      <c r="B93" s="14" t="s">
        <v>208</v>
      </c>
      <c r="C93" s="73" t="s">
        <v>207</v>
      </c>
      <c r="D93" s="64" t="s">
        <v>134</v>
      </c>
      <c r="E93" s="1" t="s">
        <v>80</v>
      </c>
      <c r="F93" s="64" t="s">
        <v>340</v>
      </c>
      <c r="G93" s="64" t="s">
        <v>132</v>
      </c>
      <c r="H93" s="52">
        <v>3.3</v>
      </c>
      <c r="I93" s="68" t="s">
        <v>132</v>
      </c>
      <c r="J93" s="715">
        <v>3.63</v>
      </c>
      <c r="K93" s="57" t="s">
        <v>132</v>
      </c>
      <c r="L93" s="45">
        <v>4.1</v>
      </c>
    </row>
    <row r="94" spans="2:12" ht="13.5" thickBot="1">
      <c r="B94" s="17" t="s">
        <v>363</v>
      </c>
      <c r="C94" s="105" t="s">
        <v>209</v>
      </c>
      <c r="D94" s="96" t="s">
        <v>200</v>
      </c>
      <c r="E94" s="9" t="s">
        <v>80</v>
      </c>
      <c r="F94" s="96" t="s">
        <v>341</v>
      </c>
      <c r="G94" s="96" t="s">
        <v>132</v>
      </c>
      <c r="H94" s="146">
        <v>1</v>
      </c>
      <c r="I94" s="147" t="s">
        <v>132</v>
      </c>
      <c r="J94" s="718">
        <v>1.1</v>
      </c>
      <c r="K94" s="89" t="s">
        <v>132</v>
      </c>
      <c r="L94" s="47">
        <v>1.25</v>
      </c>
    </row>
    <row r="95" spans="2:12" ht="13.5" thickBot="1">
      <c r="B95" s="870" t="s">
        <v>210</v>
      </c>
      <c r="C95" s="871"/>
      <c r="D95" s="871"/>
      <c r="E95" s="871"/>
      <c r="F95" s="871"/>
      <c r="G95" s="871"/>
      <c r="H95" s="871"/>
      <c r="I95" s="871"/>
      <c r="J95" s="871"/>
      <c r="K95" s="871"/>
      <c r="L95" s="872"/>
    </row>
    <row r="96" spans="2:12" ht="12.75">
      <c r="B96" s="20" t="s">
        <v>211</v>
      </c>
      <c r="C96" s="74" t="s">
        <v>212</v>
      </c>
      <c r="D96" s="75" t="s">
        <v>87</v>
      </c>
      <c r="E96" s="6" t="s">
        <v>29</v>
      </c>
      <c r="F96" s="75" t="s">
        <v>380</v>
      </c>
      <c r="G96" s="91" t="s">
        <v>369</v>
      </c>
      <c r="H96" s="76" t="s">
        <v>369</v>
      </c>
      <c r="I96" s="77">
        <v>0.4</v>
      </c>
      <c r="J96" s="717">
        <f>I96*$G$6</f>
        <v>3.2600000000000002</v>
      </c>
      <c r="K96" s="56">
        <v>0.42</v>
      </c>
      <c r="L96" s="43">
        <f>K96*$G$6</f>
        <v>3.423</v>
      </c>
    </row>
    <row r="97" spans="2:12" ht="12.75">
      <c r="B97" s="18" t="s">
        <v>213</v>
      </c>
      <c r="C97" s="71" t="s">
        <v>214</v>
      </c>
      <c r="D97" s="66" t="s">
        <v>61</v>
      </c>
      <c r="E97" s="1" t="s">
        <v>29</v>
      </c>
      <c r="F97" s="66" t="s">
        <v>132</v>
      </c>
      <c r="G97" s="64" t="s">
        <v>369</v>
      </c>
      <c r="H97" s="53" t="s">
        <v>369</v>
      </c>
      <c r="I97" s="62">
        <v>1.07</v>
      </c>
      <c r="J97" s="715">
        <f aca="true" t="shared" si="2" ref="J97:J108">I97*$G$6</f>
        <v>8.720500000000001</v>
      </c>
      <c r="K97" s="55">
        <v>1.12</v>
      </c>
      <c r="L97" s="45">
        <f aca="true" t="shared" si="3" ref="L97:L108">K97*$G$6</f>
        <v>9.128000000000002</v>
      </c>
    </row>
    <row r="98" spans="2:12" ht="12.75">
      <c r="B98" s="18" t="s">
        <v>215</v>
      </c>
      <c r="C98" s="71" t="s">
        <v>214</v>
      </c>
      <c r="D98" s="66" t="s">
        <v>43</v>
      </c>
      <c r="E98" s="1" t="s">
        <v>29</v>
      </c>
      <c r="F98" s="66" t="s">
        <v>132</v>
      </c>
      <c r="G98" s="64" t="s">
        <v>369</v>
      </c>
      <c r="H98" s="53" t="s">
        <v>369</v>
      </c>
      <c r="I98" s="62">
        <v>4.56</v>
      </c>
      <c r="J98" s="715">
        <f t="shared" si="2"/>
        <v>37.164</v>
      </c>
      <c r="K98" s="55">
        <v>4.79</v>
      </c>
      <c r="L98" s="45">
        <f t="shared" si="3"/>
        <v>39.0385</v>
      </c>
    </row>
    <row r="99" spans="2:12" ht="12.75">
      <c r="B99" s="18" t="s">
        <v>216</v>
      </c>
      <c r="C99" s="71" t="s">
        <v>214</v>
      </c>
      <c r="D99" s="66" t="s">
        <v>53</v>
      </c>
      <c r="E99" s="1" t="s">
        <v>29</v>
      </c>
      <c r="F99" s="66" t="s">
        <v>132</v>
      </c>
      <c r="G99" s="64" t="s">
        <v>369</v>
      </c>
      <c r="H99" s="53" t="s">
        <v>369</v>
      </c>
      <c r="I99" s="62">
        <v>17.79</v>
      </c>
      <c r="J99" s="715">
        <f t="shared" si="2"/>
        <v>144.9885</v>
      </c>
      <c r="K99" s="55">
        <v>18.69</v>
      </c>
      <c r="L99" s="45">
        <f t="shared" si="3"/>
        <v>152.32350000000002</v>
      </c>
    </row>
    <row r="100" spans="2:12" ht="12.75">
      <c r="B100" s="18" t="s">
        <v>217</v>
      </c>
      <c r="C100" s="71" t="s">
        <v>218</v>
      </c>
      <c r="D100" s="66" t="s">
        <v>219</v>
      </c>
      <c r="E100" s="1" t="s">
        <v>29</v>
      </c>
      <c r="F100" s="66" t="s">
        <v>220</v>
      </c>
      <c r="G100" s="64" t="s">
        <v>369</v>
      </c>
      <c r="H100" s="53" t="s">
        <v>369</v>
      </c>
      <c r="I100" s="62">
        <v>1</v>
      </c>
      <c r="J100" s="715">
        <f t="shared" si="2"/>
        <v>8.15</v>
      </c>
      <c r="K100" s="55">
        <v>1.05</v>
      </c>
      <c r="L100" s="45">
        <f t="shared" si="3"/>
        <v>8.557500000000001</v>
      </c>
    </row>
    <row r="101" spans="2:12" ht="12.75">
      <c r="B101" s="18" t="s">
        <v>221</v>
      </c>
      <c r="C101" s="71" t="s">
        <v>218</v>
      </c>
      <c r="D101" s="66" t="s">
        <v>28</v>
      </c>
      <c r="E101" s="1" t="s">
        <v>29</v>
      </c>
      <c r="F101" s="66" t="s">
        <v>222</v>
      </c>
      <c r="G101" s="64" t="s">
        <v>369</v>
      </c>
      <c r="H101" s="53" t="s">
        <v>369</v>
      </c>
      <c r="I101" s="62">
        <v>6.07</v>
      </c>
      <c r="J101" s="715">
        <f t="shared" si="2"/>
        <v>49.4705</v>
      </c>
      <c r="K101" s="55">
        <v>6.38</v>
      </c>
      <c r="L101" s="45">
        <f t="shared" si="3"/>
        <v>51.997</v>
      </c>
    </row>
    <row r="102" spans="2:12" ht="12.75">
      <c r="B102" s="18" t="s">
        <v>223</v>
      </c>
      <c r="C102" s="71" t="s">
        <v>218</v>
      </c>
      <c r="D102" s="66" t="s">
        <v>32</v>
      </c>
      <c r="E102" s="1" t="s">
        <v>29</v>
      </c>
      <c r="F102" s="66" t="s">
        <v>54</v>
      </c>
      <c r="G102" s="64" t="s">
        <v>369</v>
      </c>
      <c r="H102" s="53" t="s">
        <v>369</v>
      </c>
      <c r="I102" s="62">
        <v>18.52</v>
      </c>
      <c r="J102" s="715">
        <f t="shared" si="2"/>
        <v>150.93800000000002</v>
      </c>
      <c r="K102" s="55">
        <v>19.46</v>
      </c>
      <c r="L102" s="45">
        <f t="shared" si="3"/>
        <v>158.59900000000002</v>
      </c>
    </row>
    <row r="103" spans="2:12" ht="12.75">
      <c r="B103" s="18" t="s">
        <v>224</v>
      </c>
      <c r="C103" s="71" t="s">
        <v>225</v>
      </c>
      <c r="D103" s="66" t="s">
        <v>134</v>
      </c>
      <c r="E103" s="1" t="s">
        <v>29</v>
      </c>
      <c r="F103" s="66" t="s">
        <v>153</v>
      </c>
      <c r="G103" s="64" t="s">
        <v>369</v>
      </c>
      <c r="H103" s="53" t="s">
        <v>369</v>
      </c>
      <c r="I103" s="62">
        <v>0.48</v>
      </c>
      <c r="J103" s="715">
        <f t="shared" si="2"/>
        <v>3.912</v>
      </c>
      <c r="K103" s="55">
        <v>0.5</v>
      </c>
      <c r="L103" s="45">
        <f t="shared" si="3"/>
        <v>4.075</v>
      </c>
    </row>
    <row r="104" spans="2:12" ht="12.75">
      <c r="B104" s="18" t="s">
        <v>226</v>
      </c>
      <c r="C104" s="71" t="s">
        <v>225</v>
      </c>
      <c r="D104" s="66" t="s">
        <v>227</v>
      </c>
      <c r="E104" s="1" t="s">
        <v>29</v>
      </c>
      <c r="F104" s="66" t="s">
        <v>228</v>
      </c>
      <c r="G104" s="64" t="s">
        <v>369</v>
      </c>
      <c r="H104" s="53" t="s">
        <v>369</v>
      </c>
      <c r="I104" s="62">
        <v>2.04</v>
      </c>
      <c r="J104" s="715">
        <f t="shared" si="2"/>
        <v>16.626</v>
      </c>
      <c r="K104" s="55">
        <v>2.14</v>
      </c>
      <c r="L104" s="45">
        <f t="shared" si="3"/>
        <v>17.441000000000003</v>
      </c>
    </row>
    <row r="105" spans="2:12" ht="12.75">
      <c r="B105" s="18" t="s">
        <v>229</v>
      </c>
      <c r="C105" s="71" t="s">
        <v>225</v>
      </c>
      <c r="D105" s="66" t="s">
        <v>32</v>
      </c>
      <c r="E105" s="1" t="s">
        <v>29</v>
      </c>
      <c r="F105" s="66" t="s">
        <v>54</v>
      </c>
      <c r="G105" s="64" t="s">
        <v>369</v>
      </c>
      <c r="H105" s="53" t="s">
        <v>369</v>
      </c>
      <c r="I105" s="62">
        <v>13.34</v>
      </c>
      <c r="J105" s="715">
        <f t="shared" si="2"/>
        <v>108.721</v>
      </c>
      <c r="K105" s="55">
        <v>14.01</v>
      </c>
      <c r="L105" s="45">
        <f t="shared" si="3"/>
        <v>114.1815</v>
      </c>
    </row>
    <row r="106" spans="2:12" ht="12.75">
      <c r="B106" s="18" t="s">
        <v>230</v>
      </c>
      <c r="C106" s="71" t="s">
        <v>231</v>
      </c>
      <c r="D106" s="66" t="s">
        <v>232</v>
      </c>
      <c r="E106" s="1" t="s">
        <v>29</v>
      </c>
      <c r="F106" s="66" t="s">
        <v>233</v>
      </c>
      <c r="G106" s="64" t="s">
        <v>369</v>
      </c>
      <c r="H106" s="53" t="s">
        <v>369</v>
      </c>
      <c r="I106" s="62">
        <v>1.09</v>
      </c>
      <c r="J106" s="715">
        <f t="shared" si="2"/>
        <v>8.883500000000002</v>
      </c>
      <c r="K106" s="55">
        <v>1.14</v>
      </c>
      <c r="L106" s="45">
        <f t="shared" si="3"/>
        <v>9.291</v>
      </c>
    </row>
    <row r="107" spans="2:12" ht="12.75">
      <c r="B107" s="18" t="s">
        <v>234</v>
      </c>
      <c r="C107" s="71" t="s">
        <v>231</v>
      </c>
      <c r="D107" s="66" t="s">
        <v>227</v>
      </c>
      <c r="E107" s="1" t="s">
        <v>29</v>
      </c>
      <c r="F107" s="66" t="s">
        <v>235</v>
      </c>
      <c r="G107" s="64" t="s">
        <v>369</v>
      </c>
      <c r="H107" s="53" t="s">
        <v>369</v>
      </c>
      <c r="I107" s="62">
        <v>1.76</v>
      </c>
      <c r="J107" s="715">
        <f t="shared" si="2"/>
        <v>14.344000000000001</v>
      </c>
      <c r="K107" s="55">
        <v>1.85</v>
      </c>
      <c r="L107" s="45">
        <f t="shared" si="3"/>
        <v>15.0775</v>
      </c>
    </row>
    <row r="108" spans="2:12" ht="12.75">
      <c r="B108" s="18" t="s">
        <v>236</v>
      </c>
      <c r="C108" s="71" t="s">
        <v>231</v>
      </c>
      <c r="D108" s="66" t="s">
        <v>32</v>
      </c>
      <c r="E108" s="1" t="s">
        <v>29</v>
      </c>
      <c r="F108" s="66" t="s">
        <v>33</v>
      </c>
      <c r="G108" s="64" t="s">
        <v>369</v>
      </c>
      <c r="H108" s="53" t="s">
        <v>369</v>
      </c>
      <c r="I108" s="62">
        <v>7.5</v>
      </c>
      <c r="J108" s="715">
        <f t="shared" si="2"/>
        <v>61.125</v>
      </c>
      <c r="K108" s="55">
        <v>7.88</v>
      </c>
      <c r="L108" s="45">
        <f t="shared" si="3"/>
        <v>64.22200000000001</v>
      </c>
    </row>
    <row r="109" spans="2:12" ht="12.75">
      <c r="B109" s="18" t="s">
        <v>237</v>
      </c>
      <c r="C109" s="71" t="s">
        <v>238</v>
      </c>
      <c r="D109" s="66" t="s">
        <v>239</v>
      </c>
      <c r="E109" s="1" t="s">
        <v>29</v>
      </c>
      <c r="F109" s="66" t="s">
        <v>240</v>
      </c>
      <c r="G109" s="64" t="s">
        <v>369</v>
      </c>
      <c r="H109" s="53" t="s">
        <v>369</v>
      </c>
      <c r="I109" s="62">
        <v>0.79</v>
      </c>
      <c r="J109" s="715">
        <v>5.31</v>
      </c>
      <c r="K109" s="55">
        <v>0.83</v>
      </c>
      <c r="L109" s="45">
        <v>2.59</v>
      </c>
    </row>
    <row r="110" spans="2:12" ht="13.5" thickBot="1">
      <c r="B110" s="19" t="s">
        <v>241</v>
      </c>
      <c r="C110" s="78" t="s">
        <v>242</v>
      </c>
      <c r="D110" s="79" t="s">
        <v>243</v>
      </c>
      <c r="E110" s="4" t="s">
        <v>29</v>
      </c>
      <c r="F110" s="79" t="s">
        <v>125</v>
      </c>
      <c r="G110" s="95" t="s">
        <v>369</v>
      </c>
      <c r="H110" s="81">
        <v>2.47</v>
      </c>
      <c r="I110" s="82">
        <v>0.34</v>
      </c>
      <c r="J110" s="716">
        <v>2.53</v>
      </c>
      <c r="K110" s="80">
        <v>0.35</v>
      </c>
      <c r="L110" s="46">
        <v>2.66</v>
      </c>
    </row>
    <row r="111" spans="2:12" ht="13.5" thickTop="1">
      <c r="B111" s="20" t="s">
        <v>244</v>
      </c>
      <c r="C111" s="74" t="s">
        <v>245</v>
      </c>
      <c r="D111" s="75" t="s">
        <v>246</v>
      </c>
      <c r="E111" s="6" t="s">
        <v>9</v>
      </c>
      <c r="F111" s="75" t="s">
        <v>381</v>
      </c>
      <c r="G111" s="91" t="s">
        <v>132</v>
      </c>
      <c r="H111" s="76" t="s">
        <v>369</v>
      </c>
      <c r="I111" s="77" t="s">
        <v>132</v>
      </c>
      <c r="J111" s="717">
        <v>5.45</v>
      </c>
      <c r="K111" s="56" t="s">
        <v>132</v>
      </c>
      <c r="L111" s="43">
        <v>5.92</v>
      </c>
    </row>
    <row r="112" spans="2:12" ht="12.75">
      <c r="B112" s="18" t="s">
        <v>247</v>
      </c>
      <c r="C112" s="71" t="s">
        <v>350</v>
      </c>
      <c r="D112" s="66" t="s">
        <v>140</v>
      </c>
      <c r="E112" s="1" t="s">
        <v>9</v>
      </c>
      <c r="F112" s="66" t="s">
        <v>121</v>
      </c>
      <c r="G112" s="64" t="s">
        <v>132</v>
      </c>
      <c r="H112" s="53">
        <v>4.55</v>
      </c>
      <c r="I112" s="62" t="s">
        <v>132</v>
      </c>
      <c r="J112" s="715">
        <v>4.65</v>
      </c>
      <c r="K112" s="55" t="s">
        <v>132</v>
      </c>
      <c r="L112" s="45">
        <v>4.75</v>
      </c>
    </row>
    <row r="113" spans="2:12" ht="12.75">
      <c r="B113" s="18" t="s">
        <v>248</v>
      </c>
      <c r="C113" s="71" t="s">
        <v>350</v>
      </c>
      <c r="D113" s="66" t="s">
        <v>36</v>
      </c>
      <c r="E113" s="1" t="s">
        <v>9</v>
      </c>
      <c r="F113" s="66" t="s">
        <v>58</v>
      </c>
      <c r="G113" s="64" t="s">
        <v>132</v>
      </c>
      <c r="H113" s="53" t="s">
        <v>369</v>
      </c>
      <c r="I113" s="62" t="s">
        <v>132</v>
      </c>
      <c r="J113" s="715">
        <v>8.45</v>
      </c>
      <c r="K113" s="55" t="s">
        <v>132</v>
      </c>
      <c r="L113" s="45">
        <v>9.5</v>
      </c>
    </row>
    <row r="114" spans="2:12" ht="12.75">
      <c r="B114" s="18" t="s">
        <v>249</v>
      </c>
      <c r="C114" s="71" t="s">
        <v>250</v>
      </c>
      <c r="D114" s="66" t="s">
        <v>251</v>
      </c>
      <c r="E114" s="1" t="s">
        <v>9</v>
      </c>
      <c r="F114" s="66" t="s">
        <v>115</v>
      </c>
      <c r="G114" s="64" t="s">
        <v>132</v>
      </c>
      <c r="H114" s="53" t="s">
        <v>369</v>
      </c>
      <c r="I114" s="62" t="s">
        <v>132</v>
      </c>
      <c r="J114" s="715">
        <v>3.55</v>
      </c>
      <c r="K114" s="55" t="s">
        <v>132</v>
      </c>
      <c r="L114" s="45">
        <v>3.95</v>
      </c>
    </row>
    <row r="115" spans="2:12" ht="12.75">
      <c r="B115" s="18" t="s">
        <v>252</v>
      </c>
      <c r="C115" s="71" t="s">
        <v>253</v>
      </c>
      <c r="D115" s="66" t="s">
        <v>254</v>
      </c>
      <c r="E115" s="1" t="s">
        <v>9</v>
      </c>
      <c r="F115" s="66" t="s">
        <v>382</v>
      </c>
      <c r="G115" s="64" t="s">
        <v>132</v>
      </c>
      <c r="H115" s="53" t="s">
        <v>369</v>
      </c>
      <c r="I115" s="62" t="s">
        <v>132</v>
      </c>
      <c r="J115" s="715">
        <v>2.65</v>
      </c>
      <c r="K115" s="55" t="s">
        <v>132</v>
      </c>
      <c r="L115" s="45">
        <v>2.8</v>
      </c>
    </row>
    <row r="116" spans="2:12" ht="12.75">
      <c r="B116" s="18" t="s">
        <v>255</v>
      </c>
      <c r="C116" s="71" t="s">
        <v>256</v>
      </c>
      <c r="D116" s="66" t="s">
        <v>200</v>
      </c>
      <c r="E116" s="1" t="s">
        <v>9</v>
      </c>
      <c r="F116" s="66" t="s">
        <v>382</v>
      </c>
      <c r="G116" s="64" t="s">
        <v>132</v>
      </c>
      <c r="H116" s="53">
        <v>2.4</v>
      </c>
      <c r="I116" s="62" t="s">
        <v>132</v>
      </c>
      <c r="J116" s="715">
        <v>2.45</v>
      </c>
      <c r="K116" s="55" t="s">
        <v>132</v>
      </c>
      <c r="L116" s="45">
        <v>2.55</v>
      </c>
    </row>
    <row r="117" spans="2:12" ht="12.75">
      <c r="B117" s="18" t="s">
        <v>257</v>
      </c>
      <c r="C117" s="71" t="s">
        <v>258</v>
      </c>
      <c r="D117" s="66" t="s">
        <v>259</v>
      </c>
      <c r="E117" s="1" t="s">
        <v>9</v>
      </c>
      <c r="F117" s="66" t="s">
        <v>125</v>
      </c>
      <c r="G117" s="64" t="s">
        <v>132</v>
      </c>
      <c r="H117" s="53" t="s">
        <v>369</v>
      </c>
      <c r="I117" s="62" t="s">
        <v>132</v>
      </c>
      <c r="J117" s="715">
        <v>3.84</v>
      </c>
      <c r="K117" s="55" t="s">
        <v>132</v>
      </c>
      <c r="L117" s="45">
        <v>4.1</v>
      </c>
    </row>
    <row r="118" spans="2:12" ht="13.5" thickBot="1">
      <c r="B118" s="19" t="s">
        <v>260</v>
      </c>
      <c r="C118" s="78" t="s">
        <v>258</v>
      </c>
      <c r="D118" s="79" t="s">
        <v>261</v>
      </c>
      <c r="E118" s="4" t="s">
        <v>9</v>
      </c>
      <c r="F118" s="79" t="s">
        <v>132</v>
      </c>
      <c r="G118" s="95" t="s">
        <v>132</v>
      </c>
      <c r="H118" s="81" t="s">
        <v>369</v>
      </c>
      <c r="I118" s="82" t="s">
        <v>132</v>
      </c>
      <c r="J118" s="716">
        <v>10.85</v>
      </c>
      <c r="K118" s="80" t="s">
        <v>132</v>
      </c>
      <c r="L118" s="46">
        <v>12.3</v>
      </c>
    </row>
    <row r="119" spans="2:12" ht="13.5" thickTop="1">
      <c r="B119" s="20" t="s">
        <v>262</v>
      </c>
      <c r="C119" s="74" t="s">
        <v>263</v>
      </c>
      <c r="D119" s="75" t="s">
        <v>87</v>
      </c>
      <c r="E119" s="6" t="s">
        <v>264</v>
      </c>
      <c r="F119" s="75" t="s">
        <v>156</v>
      </c>
      <c r="G119" s="91" t="s">
        <v>132</v>
      </c>
      <c r="H119" s="94" t="s">
        <v>132</v>
      </c>
      <c r="I119" s="56" t="s">
        <v>132</v>
      </c>
      <c r="J119" s="720" t="s">
        <v>132</v>
      </c>
      <c r="K119" s="56" t="s">
        <v>132</v>
      </c>
      <c r="L119" s="114" t="s">
        <v>132</v>
      </c>
    </row>
    <row r="120" spans="2:12" ht="12.75">
      <c r="B120" s="135" t="s">
        <v>265</v>
      </c>
      <c r="C120" s="84" t="s">
        <v>263</v>
      </c>
      <c r="D120" s="85" t="s">
        <v>36</v>
      </c>
      <c r="E120" s="9" t="s">
        <v>264</v>
      </c>
      <c r="F120" s="85" t="s">
        <v>186</v>
      </c>
      <c r="G120" s="96" t="s">
        <v>132</v>
      </c>
      <c r="H120" s="98" t="s">
        <v>132</v>
      </c>
      <c r="I120" s="86" t="s">
        <v>132</v>
      </c>
      <c r="J120" s="719" t="s">
        <v>132</v>
      </c>
      <c r="K120" s="86" t="s">
        <v>132</v>
      </c>
      <c r="L120" s="118" t="s">
        <v>132</v>
      </c>
    </row>
    <row r="121" spans="2:12" ht="13.5" thickBot="1">
      <c r="B121" s="19" t="s">
        <v>266</v>
      </c>
      <c r="C121" s="78" t="s">
        <v>267</v>
      </c>
      <c r="D121" s="79" t="s">
        <v>140</v>
      </c>
      <c r="E121" s="8" t="s">
        <v>151</v>
      </c>
      <c r="F121" s="95" t="s">
        <v>268</v>
      </c>
      <c r="G121" s="95" t="s">
        <v>369</v>
      </c>
      <c r="H121" s="81" t="s">
        <v>369</v>
      </c>
      <c r="I121" s="82">
        <v>0.66</v>
      </c>
      <c r="J121" s="716">
        <f>I121*$G$6</f>
        <v>5.3790000000000004</v>
      </c>
      <c r="K121" s="80">
        <v>0.69</v>
      </c>
      <c r="L121" s="46">
        <f>K121*$G$6</f>
        <v>5.6235</v>
      </c>
    </row>
    <row r="122" spans="2:12" ht="13.5" thickTop="1">
      <c r="B122" s="20" t="s">
        <v>269</v>
      </c>
      <c r="C122" s="108" t="s">
        <v>270</v>
      </c>
      <c r="D122" s="75" t="s">
        <v>61</v>
      </c>
      <c r="E122" s="7" t="s">
        <v>69</v>
      </c>
      <c r="F122" s="91" t="s">
        <v>115</v>
      </c>
      <c r="G122" s="91" t="s">
        <v>132</v>
      </c>
      <c r="H122" s="94">
        <v>6.35</v>
      </c>
      <c r="I122" s="56" t="s">
        <v>132</v>
      </c>
      <c r="J122" s="720">
        <v>6.5</v>
      </c>
      <c r="K122" s="56" t="s">
        <v>132</v>
      </c>
      <c r="L122" s="114">
        <v>6.8</v>
      </c>
    </row>
    <row r="123" spans="2:12" ht="13.5" thickBot="1">
      <c r="B123" s="19" t="s">
        <v>271</v>
      </c>
      <c r="C123" s="109" t="s">
        <v>270</v>
      </c>
      <c r="D123" s="79" t="s">
        <v>272</v>
      </c>
      <c r="E123" s="8" t="s">
        <v>69</v>
      </c>
      <c r="F123" s="95" t="s">
        <v>273</v>
      </c>
      <c r="G123" s="95" t="s">
        <v>132</v>
      </c>
      <c r="H123" s="97">
        <v>9.9</v>
      </c>
      <c r="I123" s="80" t="s">
        <v>132</v>
      </c>
      <c r="J123" s="721">
        <v>10.3</v>
      </c>
      <c r="K123" s="80" t="s">
        <v>132</v>
      </c>
      <c r="L123" s="115">
        <v>10.8</v>
      </c>
    </row>
    <row r="124" spans="2:12" ht="13.5" thickTop="1">
      <c r="B124" s="20" t="s">
        <v>274</v>
      </c>
      <c r="C124" s="108" t="s">
        <v>275</v>
      </c>
      <c r="D124" s="75" t="s">
        <v>65</v>
      </c>
      <c r="E124" s="6" t="s">
        <v>57</v>
      </c>
      <c r="F124" s="91" t="s">
        <v>54</v>
      </c>
      <c r="G124" s="91" t="s">
        <v>369</v>
      </c>
      <c r="H124" s="76" t="s">
        <v>369</v>
      </c>
      <c r="I124" s="77">
        <v>12.2</v>
      </c>
      <c r="J124" s="717">
        <f>I124*$G$6</f>
        <v>99.42999999999999</v>
      </c>
      <c r="K124" s="56">
        <v>12.77</v>
      </c>
      <c r="L124" s="43">
        <f>K124*$G$6</f>
        <v>104.0755</v>
      </c>
    </row>
    <row r="125" spans="2:12" ht="12.75">
      <c r="B125" s="18" t="s">
        <v>276</v>
      </c>
      <c r="C125" s="71" t="s">
        <v>277</v>
      </c>
      <c r="D125" s="66" t="s">
        <v>140</v>
      </c>
      <c r="E125" s="1" t="s">
        <v>57</v>
      </c>
      <c r="F125" s="64" t="s">
        <v>278</v>
      </c>
      <c r="G125" s="64" t="s">
        <v>369</v>
      </c>
      <c r="H125" s="53" t="s">
        <v>369</v>
      </c>
      <c r="I125" s="62">
        <v>1.07</v>
      </c>
      <c r="J125" s="715">
        <f>I125*$G$6</f>
        <v>8.720500000000001</v>
      </c>
      <c r="K125" s="55">
        <v>1.12</v>
      </c>
      <c r="L125" s="45">
        <f>K125*$G$6</f>
        <v>9.128000000000002</v>
      </c>
    </row>
    <row r="126" spans="2:12" ht="13.5" thickBot="1">
      <c r="B126" s="19" t="s">
        <v>279</v>
      </c>
      <c r="C126" s="78" t="s">
        <v>277</v>
      </c>
      <c r="D126" s="79" t="s">
        <v>53</v>
      </c>
      <c r="E126" s="4" t="s">
        <v>57</v>
      </c>
      <c r="F126" s="95" t="s">
        <v>66</v>
      </c>
      <c r="G126" s="95" t="s">
        <v>369</v>
      </c>
      <c r="H126" s="81" t="s">
        <v>369</v>
      </c>
      <c r="I126" s="82">
        <v>11.24</v>
      </c>
      <c r="J126" s="716">
        <f>I126*$G$6</f>
        <v>91.60600000000001</v>
      </c>
      <c r="K126" s="80">
        <v>11.76</v>
      </c>
      <c r="L126" s="46">
        <f>K126*$G$6</f>
        <v>95.84400000000001</v>
      </c>
    </row>
    <row r="127" spans="2:12" ht="13.5" thickTop="1">
      <c r="B127" s="20" t="s">
        <v>281</v>
      </c>
      <c r="C127" s="74" t="s">
        <v>280</v>
      </c>
      <c r="D127" s="75" t="s">
        <v>200</v>
      </c>
      <c r="E127" s="6" t="s">
        <v>80</v>
      </c>
      <c r="F127" s="110" t="s">
        <v>108</v>
      </c>
      <c r="G127" s="91" t="s">
        <v>132</v>
      </c>
      <c r="H127" s="76" t="s">
        <v>369</v>
      </c>
      <c r="I127" s="77" t="s">
        <v>132</v>
      </c>
      <c r="J127" s="717">
        <v>2.8</v>
      </c>
      <c r="K127" s="56" t="s">
        <v>132</v>
      </c>
      <c r="L127" s="43">
        <v>3.1</v>
      </c>
    </row>
    <row r="128" spans="2:12" ht="12.75">
      <c r="B128" s="18" t="s">
        <v>284</v>
      </c>
      <c r="C128" s="71" t="s">
        <v>282</v>
      </c>
      <c r="D128" s="66" t="s">
        <v>283</v>
      </c>
      <c r="E128" s="1" t="s">
        <v>80</v>
      </c>
      <c r="F128" s="40" t="s">
        <v>153</v>
      </c>
      <c r="G128" s="64" t="s">
        <v>132</v>
      </c>
      <c r="H128" s="53" t="s">
        <v>369</v>
      </c>
      <c r="I128" s="62" t="s">
        <v>132</v>
      </c>
      <c r="J128" s="715">
        <v>3.8</v>
      </c>
      <c r="K128" s="55" t="s">
        <v>132</v>
      </c>
      <c r="L128" s="45">
        <v>4.25</v>
      </c>
    </row>
    <row r="129" spans="2:12" ht="12.75">
      <c r="B129" s="18" t="s">
        <v>287</v>
      </c>
      <c r="C129" s="71" t="s">
        <v>285</v>
      </c>
      <c r="D129" s="66" t="s">
        <v>286</v>
      </c>
      <c r="E129" s="1" t="s">
        <v>80</v>
      </c>
      <c r="F129" s="40" t="s">
        <v>121</v>
      </c>
      <c r="G129" s="64" t="s">
        <v>132</v>
      </c>
      <c r="H129" s="53" t="s">
        <v>369</v>
      </c>
      <c r="I129" s="62" t="s">
        <v>132</v>
      </c>
      <c r="J129" s="715">
        <v>4.85</v>
      </c>
      <c r="K129" s="55" t="s">
        <v>132</v>
      </c>
      <c r="L129" s="45">
        <v>5.4</v>
      </c>
    </row>
    <row r="130" spans="2:12" ht="12.75">
      <c r="B130" s="18" t="s">
        <v>289</v>
      </c>
      <c r="C130" s="71" t="s">
        <v>288</v>
      </c>
      <c r="D130" s="66" t="s">
        <v>140</v>
      </c>
      <c r="E130" s="1" t="s">
        <v>80</v>
      </c>
      <c r="F130" s="40" t="s">
        <v>169</v>
      </c>
      <c r="G130" s="64" t="s">
        <v>132</v>
      </c>
      <c r="H130" s="53" t="s">
        <v>369</v>
      </c>
      <c r="I130" s="62" t="s">
        <v>132</v>
      </c>
      <c r="J130" s="715">
        <v>3.55</v>
      </c>
      <c r="K130" s="55" t="s">
        <v>132</v>
      </c>
      <c r="L130" s="45">
        <v>3.95</v>
      </c>
    </row>
    <row r="131" spans="2:12" ht="12.75">
      <c r="B131" s="18" t="s">
        <v>364</v>
      </c>
      <c r="C131" s="71" t="s">
        <v>290</v>
      </c>
      <c r="D131" s="66" t="s">
        <v>291</v>
      </c>
      <c r="E131" s="1" t="s">
        <v>80</v>
      </c>
      <c r="F131" s="148" t="s">
        <v>159</v>
      </c>
      <c r="G131" s="64" t="s">
        <v>132</v>
      </c>
      <c r="H131" s="53" t="s">
        <v>369</v>
      </c>
      <c r="I131" s="62" t="s">
        <v>132</v>
      </c>
      <c r="J131" s="715">
        <v>4.2</v>
      </c>
      <c r="K131" s="55" t="s">
        <v>132</v>
      </c>
      <c r="L131" s="45">
        <v>4.7</v>
      </c>
    </row>
    <row r="132" spans="2:12" ht="13.5" thickBot="1">
      <c r="B132" s="152" t="s">
        <v>372</v>
      </c>
      <c r="C132" s="153" t="s">
        <v>370</v>
      </c>
      <c r="D132" s="154" t="s">
        <v>371</v>
      </c>
      <c r="E132" s="155" t="s">
        <v>384</v>
      </c>
      <c r="F132" s="156" t="s">
        <v>273</v>
      </c>
      <c r="G132" s="157" t="s">
        <v>132</v>
      </c>
      <c r="H132" s="54">
        <v>1</v>
      </c>
      <c r="I132" s="158" t="s">
        <v>132</v>
      </c>
      <c r="J132" s="722">
        <v>1.05</v>
      </c>
      <c r="K132" s="157" t="s">
        <v>132</v>
      </c>
      <c r="L132" s="159">
        <v>1.25</v>
      </c>
    </row>
    <row r="133" spans="2:12" ht="13.5" thickBot="1">
      <c r="B133" s="870" t="s">
        <v>292</v>
      </c>
      <c r="C133" s="871"/>
      <c r="D133" s="871"/>
      <c r="E133" s="871"/>
      <c r="F133" s="871"/>
      <c r="G133" s="871"/>
      <c r="H133" s="871"/>
      <c r="I133" s="871"/>
      <c r="J133" s="871"/>
      <c r="K133" s="871"/>
      <c r="L133" s="872"/>
    </row>
    <row r="134" spans="2:12" ht="13.5" thickBot="1">
      <c r="B134" s="136" t="s">
        <v>293</v>
      </c>
      <c r="C134" s="119" t="s">
        <v>294</v>
      </c>
      <c r="D134" s="120" t="s">
        <v>11</v>
      </c>
      <c r="E134" s="24" t="s">
        <v>9</v>
      </c>
      <c r="F134" s="121" t="s">
        <v>12</v>
      </c>
      <c r="G134" s="120" t="s">
        <v>132</v>
      </c>
      <c r="H134" s="123" t="s">
        <v>369</v>
      </c>
      <c r="I134" s="124" t="s">
        <v>132</v>
      </c>
      <c r="J134" s="723">
        <v>19.85</v>
      </c>
      <c r="K134" s="122" t="s">
        <v>132</v>
      </c>
      <c r="L134" s="143">
        <v>22</v>
      </c>
    </row>
    <row r="135" spans="2:12" ht="13.5" thickTop="1">
      <c r="B135" s="20" t="s">
        <v>295</v>
      </c>
      <c r="C135" s="99" t="s">
        <v>296</v>
      </c>
      <c r="D135" s="91" t="s">
        <v>232</v>
      </c>
      <c r="E135" s="6" t="s">
        <v>29</v>
      </c>
      <c r="F135" s="91" t="s">
        <v>373</v>
      </c>
      <c r="G135" s="91" t="s">
        <v>369</v>
      </c>
      <c r="H135" s="76" t="s">
        <v>369</v>
      </c>
      <c r="I135" s="77">
        <v>1.9</v>
      </c>
      <c r="J135" s="717">
        <f>I135*$G$6</f>
        <v>15.485</v>
      </c>
      <c r="K135" s="56">
        <v>2</v>
      </c>
      <c r="L135" s="43">
        <f>K135*$G$6</f>
        <v>16.3</v>
      </c>
    </row>
    <row r="136" spans="2:12" ht="12.75">
      <c r="B136" s="18" t="s">
        <v>297</v>
      </c>
      <c r="C136" s="73" t="s">
        <v>296</v>
      </c>
      <c r="D136" s="64" t="s">
        <v>227</v>
      </c>
      <c r="E136" s="1" t="s">
        <v>29</v>
      </c>
      <c r="F136" s="64" t="s">
        <v>383</v>
      </c>
      <c r="G136" s="64" t="s">
        <v>369</v>
      </c>
      <c r="H136" s="53">
        <v>27.2</v>
      </c>
      <c r="I136" s="62">
        <v>3.67</v>
      </c>
      <c r="J136" s="715">
        <v>28</v>
      </c>
      <c r="K136" s="55">
        <v>3.86</v>
      </c>
      <c r="L136" s="45">
        <v>29</v>
      </c>
    </row>
    <row r="137" spans="2:12" ht="12.75">
      <c r="B137" s="18" t="s">
        <v>298</v>
      </c>
      <c r="C137" s="73" t="s">
        <v>296</v>
      </c>
      <c r="D137" s="64" t="s">
        <v>28</v>
      </c>
      <c r="E137" s="1" t="s">
        <v>29</v>
      </c>
      <c r="F137" s="64" t="s">
        <v>222</v>
      </c>
      <c r="G137" s="64" t="s">
        <v>369</v>
      </c>
      <c r="H137" s="53" t="s">
        <v>369</v>
      </c>
      <c r="I137" s="62">
        <v>8.34</v>
      </c>
      <c r="J137" s="715">
        <f>I137*$G$6</f>
        <v>67.971</v>
      </c>
      <c r="K137" s="55">
        <v>8.76</v>
      </c>
      <c r="L137" s="45">
        <f>K137*$G$6</f>
        <v>71.394</v>
      </c>
    </row>
    <row r="138" spans="2:12" ht="13.5" thickBot="1">
      <c r="B138" s="19" t="s">
        <v>299</v>
      </c>
      <c r="C138" s="100" t="s">
        <v>296</v>
      </c>
      <c r="D138" s="95" t="s">
        <v>32</v>
      </c>
      <c r="E138" s="4" t="s">
        <v>29</v>
      </c>
      <c r="F138" s="95" t="s">
        <v>54</v>
      </c>
      <c r="G138" s="95" t="s">
        <v>369</v>
      </c>
      <c r="H138" s="81" t="s">
        <v>369</v>
      </c>
      <c r="I138" s="82">
        <v>25.56</v>
      </c>
      <c r="J138" s="716">
        <f>I138*$G$6</f>
        <v>208.314</v>
      </c>
      <c r="K138" s="80">
        <v>26.85</v>
      </c>
      <c r="L138" s="46">
        <f>K138*$G$6</f>
        <v>218.82750000000001</v>
      </c>
    </row>
    <row r="139" spans="2:12" ht="13.5" thickTop="1">
      <c r="B139" s="20" t="s">
        <v>301</v>
      </c>
      <c r="C139" s="99" t="s">
        <v>300</v>
      </c>
      <c r="D139" s="91" t="s">
        <v>11</v>
      </c>
      <c r="E139" s="7" t="s">
        <v>69</v>
      </c>
      <c r="F139" s="101" t="s">
        <v>58</v>
      </c>
      <c r="G139" s="91" t="s">
        <v>132</v>
      </c>
      <c r="H139" s="94" t="s">
        <v>132</v>
      </c>
      <c r="I139" s="56" t="s">
        <v>132</v>
      </c>
      <c r="J139" s="720" t="s">
        <v>132</v>
      </c>
      <c r="K139" s="56" t="s">
        <v>132</v>
      </c>
      <c r="L139" s="114" t="s">
        <v>132</v>
      </c>
    </row>
    <row r="140" spans="2:12" ht="12.75">
      <c r="B140" s="18" t="s">
        <v>303</v>
      </c>
      <c r="C140" s="73" t="s">
        <v>302</v>
      </c>
      <c r="D140" s="64" t="s">
        <v>219</v>
      </c>
      <c r="E140" s="3" t="s">
        <v>69</v>
      </c>
      <c r="F140" s="67" t="s">
        <v>156</v>
      </c>
      <c r="G140" s="64" t="s">
        <v>132</v>
      </c>
      <c r="H140" s="65" t="s">
        <v>132</v>
      </c>
      <c r="I140" s="55" t="s">
        <v>132</v>
      </c>
      <c r="J140" s="724" t="s">
        <v>132</v>
      </c>
      <c r="K140" s="55" t="s">
        <v>132</v>
      </c>
      <c r="L140" s="125" t="s">
        <v>132</v>
      </c>
    </row>
    <row r="141" spans="2:12" ht="13.5" thickBot="1">
      <c r="B141" s="19" t="s">
        <v>305</v>
      </c>
      <c r="C141" s="100" t="s">
        <v>302</v>
      </c>
      <c r="D141" s="95" t="s">
        <v>304</v>
      </c>
      <c r="E141" s="8" t="s">
        <v>69</v>
      </c>
      <c r="F141" s="102" t="s">
        <v>58</v>
      </c>
      <c r="G141" s="95" t="s">
        <v>132</v>
      </c>
      <c r="H141" s="97">
        <v>36.5</v>
      </c>
      <c r="I141" s="80" t="s">
        <v>132</v>
      </c>
      <c r="J141" s="721">
        <v>37.5</v>
      </c>
      <c r="K141" s="80" t="s">
        <v>132</v>
      </c>
      <c r="L141" s="115">
        <v>39</v>
      </c>
    </row>
    <row r="142" spans="2:12" ht="13.5" thickTop="1">
      <c r="B142" s="20" t="s">
        <v>308</v>
      </c>
      <c r="C142" s="99" t="s">
        <v>306</v>
      </c>
      <c r="D142" s="111" t="s">
        <v>307</v>
      </c>
      <c r="E142" s="6" t="s">
        <v>80</v>
      </c>
      <c r="F142" s="111">
        <v>100</v>
      </c>
      <c r="G142" s="56" t="s">
        <v>132</v>
      </c>
      <c r="H142" s="53" t="s">
        <v>369</v>
      </c>
      <c r="I142" s="58" t="s">
        <v>132</v>
      </c>
      <c r="J142" s="717">
        <v>13</v>
      </c>
      <c r="K142" s="56" t="s">
        <v>132</v>
      </c>
      <c r="L142" s="43">
        <v>13.9</v>
      </c>
    </row>
    <row r="143" spans="2:12" ht="12.75">
      <c r="B143" s="18" t="s">
        <v>309</v>
      </c>
      <c r="C143" s="73" t="s">
        <v>306</v>
      </c>
      <c r="D143" s="69" t="s">
        <v>28</v>
      </c>
      <c r="E143" s="1" t="s">
        <v>80</v>
      </c>
      <c r="F143" s="69">
        <v>40</v>
      </c>
      <c r="G143" s="55" t="s">
        <v>132</v>
      </c>
      <c r="H143" s="53" t="s">
        <v>369</v>
      </c>
      <c r="I143" s="59" t="s">
        <v>132</v>
      </c>
      <c r="J143" s="715">
        <v>37.5</v>
      </c>
      <c r="K143" s="55" t="s">
        <v>132</v>
      </c>
      <c r="L143" s="45">
        <v>38.5</v>
      </c>
    </row>
    <row r="144" spans="2:12" ht="12.75">
      <c r="B144" s="18" t="s">
        <v>310</v>
      </c>
      <c r="C144" s="73" t="s">
        <v>306</v>
      </c>
      <c r="D144" s="69" t="s">
        <v>32</v>
      </c>
      <c r="E144" s="1" t="s">
        <v>80</v>
      </c>
      <c r="F144" s="69">
        <v>10</v>
      </c>
      <c r="G144" s="55" t="s">
        <v>132</v>
      </c>
      <c r="H144" s="53" t="s">
        <v>369</v>
      </c>
      <c r="I144" s="59" t="s">
        <v>132</v>
      </c>
      <c r="J144" s="715" t="s">
        <v>132</v>
      </c>
      <c r="K144" s="55" t="s">
        <v>132</v>
      </c>
      <c r="L144" s="45" t="s">
        <v>132</v>
      </c>
    </row>
    <row r="145" spans="2:12" ht="12.75">
      <c r="B145" s="18" t="s">
        <v>312</v>
      </c>
      <c r="C145" s="73" t="s">
        <v>311</v>
      </c>
      <c r="D145" s="69" t="s">
        <v>291</v>
      </c>
      <c r="E145" s="1" t="s">
        <v>80</v>
      </c>
      <c r="F145" s="69">
        <v>200</v>
      </c>
      <c r="G145" s="55" t="s">
        <v>132</v>
      </c>
      <c r="H145" s="53" t="s">
        <v>132</v>
      </c>
      <c r="I145" s="59" t="s">
        <v>132</v>
      </c>
      <c r="J145" s="715">
        <v>13.15</v>
      </c>
      <c r="K145" s="55" t="s">
        <v>132</v>
      </c>
      <c r="L145" s="45">
        <v>14.5</v>
      </c>
    </row>
    <row r="146" spans="2:12" ht="12.75">
      <c r="B146" s="161" t="s">
        <v>365</v>
      </c>
      <c r="C146" s="73" t="s">
        <v>311</v>
      </c>
      <c r="D146" s="69" t="s">
        <v>313</v>
      </c>
      <c r="E146" s="1" t="s">
        <v>80</v>
      </c>
      <c r="F146" s="69">
        <v>80</v>
      </c>
      <c r="G146" s="55" t="s">
        <v>132</v>
      </c>
      <c r="H146" s="53" t="s">
        <v>369</v>
      </c>
      <c r="I146" s="59" t="s">
        <v>132</v>
      </c>
      <c r="J146" s="715" t="s">
        <v>132</v>
      </c>
      <c r="K146" s="55" t="s">
        <v>132</v>
      </c>
      <c r="L146" s="41" t="s">
        <v>132</v>
      </c>
    </row>
    <row r="147" spans="2:12" ht="12.75">
      <c r="B147" s="18" t="s">
        <v>386</v>
      </c>
      <c r="C147" s="73" t="s">
        <v>385</v>
      </c>
      <c r="D147" s="69" t="s">
        <v>134</v>
      </c>
      <c r="E147" s="1" t="s">
        <v>80</v>
      </c>
      <c r="F147" s="69">
        <v>1000</v>
      </c>
      <c r="G147" s="55" t="s">
        <v>132</v>
      </c>
      <c r="H147" s="53" t="s">
        <v>369</v>
      </c>
      <c r="I147" s="59" t="s">
        <v>132</v>
      </c>
      <c r="J147" s="715">
        <v>4.15</v>
      </c>
      <c r="K147" s="55" t="s">
        <v>132</v>
      </c>
      <c r="L147" s="41">
        <v>4.95</v>
      </c>
    </row>
    <row r="148" spans="2:12" ht="13.5" thickBot="1">
      <c r="B148" s="161" t="s">
        <v>387</v>
      </c>
      <c r="C148" s="73" t="s">
        <v>385</v>
      </c>
      <c r="D148" s="69" t="s">
        <v>232</v>
      </c>
      <c r="E148" s="1" t="s">
        <v>80</v>
      </c>
      <c r="F148" s="69">
        <v>200</v>
      </c>
      <c r="G148" s="55" t="s">
        <v>132</v>
      </c>
      <c r="H148" s="53" t="s">
        <v>369</v>
      </c>
      <c r="I148" s="59" t="s">
        <v>132</v>
      </c>
      <c r="J148" s="715">
        <v>9.99</v>
      </c>
      <c r="K148" s="55" t="s">
        <v>132</v>
      </c>
      <c r="L148" s="41">
        <v>11.5</v>
      </c>
    </row>
    <row r="149" spans="2:12" ht="13.5" thickBot="1">
      <c r="B149" s="870" t="s">
        <v>314</v>
      </c>
      <c r="C149" s="871"/>
      <c r="D149" s="871"/>
      <c r="E149" s="871"/>
      <c r="F149" s="871"/>
      <c r="G149" s="871"/>
      <c r="H149" s="871"/>
      <c r="I149" s="871"/>
      <c r="J149" s="871"/>
      <c r="K149" s="871"/>
      <c r="L149" s="872"/>
    </row>
    <row r="150" spans="2:12" ht="12.75">
      <c r="B150" s="22" t="s">
        <v>315</v>
      </c>
      <c r="C150" s="99" t="s">
        <v>316</v>
      </c>
      <c r="D150" s="91" t="s">
        <v>317</v>
      </c>
      <c r="E150" s="7" t="s">
        <v>80</v>
      </c>
      <c r="F150" s="26" t="s">
        <v>132</v>
      </c>
      <c r="G150" s="91" t="s">
        <v>132</v>
      </c>
      <c r="H150" s="33" t="s">
        <v>132</v>
      </c>
      <c r="I150" s="56" t="s">
        <v>132</v>
      </c>
      <c r="J150" s="720" t="s">
        <v>132</v>
      </c>
      <c r="K150" s="61" t="s">
        <v>132</v>
      </c>
      <c r="L150" s="127" t="s">
        <v>132</v>
      </c>
    </row>
    <row r="151" spans="2:12" ht="13.5" thickBot="1">
      <c r="B151" s="21" t="s">
        <v>318</v>
      </c>
      <c r="C151" s="100" t="s">
        <v>316</v>
      </c>
      <c r="D151" s="95" t="s">
        <v>43</v>
      </c>
      <c r="E151" s="8" t="s">
        <v>80</v>
      </c>
      <c r="F151" s="25" t="s">
        <v>22</v>
      </c>
      <c r="G151" s="95" t="s">
        <v>132</v>
      </c>
      <c r="H151" s="32" t="s">
        <v>132</v>
      </c>
      <c r="I151" s="80" t="s">
        <v>132</v>
      </c>
      <c r="J151" s="721" t="s">
        <v>132</v>
      </c>
      <c r="K151" s="83" t="s">
        <v>132</v>
      </c>
      <c r="L151" s="126" t="s">
        <v>132</v>
      </c>
    </row>
    <row r="152" spans="2:12" ht="14.25" thickBot="1" thickTop="1">
      <c r="B152" s="137" t="s">
        <v>319</v>
      </c>
      <c r="C152" s="128" t="s">
        <v>320</v>
      </c>
      <c r="D152" s="129" t="s">
        <v>87</v>
      </c>
      <c r="E152" s="49" t="s">
        <v>29</v>
      </c>
      <c r="F152" s="50" t="s">
        <v>100</v>
      </c>
      <c r="G152" s="129" t="s">
        <v>369</v>
      </c>
      <c r="H152" s="149" t="s">
        <v>369</v>
      </c>
      <c r="I152" s="60">
        <v>0.37</v>
      </c>
      <c r="J152" s="725">
        <f>I152*$G$6</f>
        <v>3.0155000000000003</v>
      </c>
      <c r="K152" s="150">
        <v>0.38</v>
      </c>
      <c r="L152" s="130">
        <f>K152*$G$6</f>
        <v>3.097</v>
      </c>
    </row>
    <row r="153" spans="2:12" ht="13.5" thickBot="1">
      <c r="B153" s="870" t="s">
        <v>321</v>
      </c>
      <c r="C153" s="871"/>
      <c r="D153" s="871"/>
      <c r="E153" s="871"/>
      <c r="F153" s="871"/>
      <c r="G153" s="871"/>
      <c r="H153" s="871"/>
      <c r="I153" s="871"/>
      <c r="J153" s="871"/>
      <c r="K153" s="871"/>
      <c r="L153" s="872"/>
    </row>
    <row r="154" spans="2:12" ht="12.75">
      <c r="B154" s="20" t="s">
        <v>322</v>
      </c>
      <c r="C154" s="74" t="s">
        <v>323</v>
      </c>
      <c r="D154" s="75" t="s">
        <v>43</v>
      </c>
      <c r="E154" s="51" t="s">
        <v>327</v>
      </c>
      <c r="F154" s="75" t="s">
        <v>58</v>
      </c>
      <c r="G154" s="131" t="s">
        <v>132</v>
      </c>
      <c r="H154" s="131" t="s">
        <v>132</v>
      </c>
      <c r="I154" s="131" t="s">
        <v>132</v>
      </c>
      <c r="J154" s="726" t="s">
        <v>132</v>
      </c>
      <c r="K154" s="131" t="s">
        <v>132</v>
      </c>
      <c r="L154" s="145" t="s">
        <v>132</v>
      </c>
    </row>
    <row r="155" spans="2:12" ht="12.75">
      <c r="B155" s="18" t="s">
        <v>325</v>
      </c>
      <c r="C155" s="71" t="s">
        <v>323</v>
      </c>
      <c r="D155" s="66" t="s">
        <v>326</v>
      </c>
      <c r="E155" s="11" t="s">
        <v>327</v>
      </c>
      <c r="F155" s="66" t="s">
        <v>408</v>
      </c>
      <c r="G155" s="70" t="s">
        <v>132</v>
      </c>
      <c r="H155" s="70">
        <v>4.5</v>
      </c>
      <c r="I155" s="70" t="s">
        <v>132</v>
      </c>
      <c r="J155" s="727">
        <v>5</v>
      </c>
      <c r="K155" s="70" t="s">
        <v>132</v>
      </c>
      <c r="L155" s="132">
        <v>6</v>
      </c>
    </row>
    <row r="156" spans="2:12" ht="13.5" thickBot="1">
      <c r="B156" s="135" t="s">
        <v>328</v>
      </c>
      <c r="C156" s="84" t="s">
        <v>323</v>
      </c>
      <c r="D156" s="85" t="s">
        <v>329</v>
      </c>
      <c r="E156" s="133" t="s">
        <v>327</v>
      </c>
      <c r="F156" s="85" t="s">
        <v>324</v>
      </c>
      <c r="G156" s="151" t="s">
        <v>132</v>
      </c>
      <c r="H156" s="151" t="s">
        <v>132</v>
      </c>
      <c r="I156" s="151" t="s">
        <v>132</v>
      </c>
      <c r="J156" s="728" t="s">
        <v>132</v>
      </c>
      <c r="K156" s="151" t="s">
        <v>132</v>
      </c>
      <c r="L156" s="134" t="s">
        <v>132</v>
      </c>
    </row>
    <row r="157" spans="2:12" ht="13.5" thickBot="1">
      <c r="B157" s="873" t="s">
        <v>330</v>
      </c>
      <c r="C157" s="874"/>
      <c r="D157" s="874"/>
      <c r="E157" s="874"/>
      <c r="F157" s="874"/>
      <c r="G157" s="874"/>
      <c r="H157" s="874"/>
      <c r="I157" s="874"/>
      <c r="J157" s="874"/>
      <c r="K157" s="874"/>
      <c r="L157" s="875"/>
    </row>
    <row r="158" spans="2:12" ht="12.75">
      <c r="B158" s="138" t="s">
        <v>331</v>
      </c>
      <c r="C158" s="113" t="s">
        <v>351</v>
      </c>
      <c r="D158" s="91" t="s">
        <v>332</v>
      </c>
      <c r="E158" s="7"/>
      <c r="F158" s="7" t="s">
        <v>333</v>
      </c>
      <c r="G158" s="76" t="s">
        <v>132</v>
      </c>
      <c r="H158" s="76" t="s">
        <v>132</v>
      </c>
      <c r="I158" s="76" t="s">
        <v>132</v>
      </c>
      <c r="J158" s="729" t="s">
        <v>132</v>
      </c>
      <c r="K158" s="76" t="s">
        <v>132</v>
      </c>
      <c r="L158" s="42" t="s">
        <v>132</v>
      </c>
    </row>
    <row r="159" spans="2:12" ht="12.75">
      <c r="B159" s="23" t="s">
        <v>334</v>
      </c>
      <c r="C159" s="72" t="s">
        <v>352</v>
      </c>
      <c r="D159" s="64" t="s">
        <v>332</v>
      </c>
      <c r="E159" s="3"/>
      <c r="F159" s="3" t="s">
        <v>333</v>
      </c>
      <c r="G159" s="53" t="s">
        <v>132</v>
      </c>
      <c r="H159" s="53" t="s">
        <v>132</v>
      </c>
      <c r="I159" s="53" t="s">
        <v>132</v>
      </c>
      <c r="J159" s="730" t="s">
        <v>132</v>
      </c>
      <c r="K159" s="53" t="s">
        <v>132</v>
      </c>
      <c r="L159" s="44" t="s">
        <v>132</v>
      </c>
    </row>
    <row r="160" spans="2:12" ht="13.5" thickBot="1">
      <c r="B160" s="139" t="s">
        <v>335</v>
      </c>
      <c r="C160" s="140" t="s">
        <v>353</v>
      </c>
      <c r="D160" s="141" t="s">
        <v>332</v>
      </c>
      <c r="E160" s="142"/>
      <c r="F160" s="142" t="s">
        <v>333</v>
      </c>
      <c r="G160" s="54" t="s">
        <v>132</v>
      </c>
      <c r="H160" s="54" t="s">
        <v>132</v>
      </c>
      <c r="I160" s="54" t="s">
        <v>132</v>
      </c>
      <c r="J160" s="731" t="s">
        <v>132</v>
      </c>
      <c r="K160" s="54" t="s">
        <v>132</v>
      </c>
      <c r="L160" s="48" t="s">
        <v>132</v>
      </c>
    </row>
    <row r="164" spans="3:5" ht="23.25">
      <c r="C164" s="163" t="s">
        <v>407</v>
      </c>
      <c r="D164" s="164"/>
      <c r="E164" s="164"/>
    </row>
    <row r="165" spans="3:5" ht="23.25">
      <c r="C165" s="165" t="s">
        <v>403</v>
      </c>
      <c r="D165" s="164"/>
      <c r="E165" s="164"/>
    </row>
    <row r="166" spans="3:5" ht="23.25">
      <c r="C166" s="165" t="s">
        <v>404</v>
      </c>
      <c r="D166" s="164"/>
      <c r="E166" s="164"/>
    </row>
    <row r="167" spans="3:5" ht="23.25">
      <c r="C167" s="165" t="s">
        <v>406</v>
      </c>
      <c r="D167" s="164"/>
      <c r="E167" s="164"/>
    </row>
    <row r="168" spans="3:5" ht="23.25">
      <c r="C168" s="165" t="s">
        <v>405</v>
      </c>
      <c r="D168" s="164"/>
      <c r="E168" s="164"/>
    </row>
    <row r="169" spans="3:5" ht="23.25">
      <c r="C169" s="165">
        <v>94820</v>
      </c>
      <c r="D169" s="164"/>
      <c r="E169" s="164"/>
    </row>
    <row r="170" ht="13.5" thickBot="1"/>
    <row r="171" spans="2:10" ht="15" thickBot="1">
      <c r="B171" s="866" t="s">
        <v>649</v>
      </c>
      <c r="C171" s="867"/>
      <c r="D171" s="239"/>
      <c r="E171" s="239"/>
      <c r="F171" s="240" t="s">
        <v>537</v>
      </c>
      <c r="G171" s="239"/>
      <c r="H171" s="239"/>
      <c r="I171" s="239"/>
      <c r="J171" s="732"/>
    </row>
    <row r="172" spans="2:10" ht="15">
      <c r="B172" s="256">
        <v>1</v>
      </c>
      <c r="C172" s="257" t="s">
        <v>463</v>
      </c>
      <c r="D172" s="258" t="s">
        <v>464</v>
      </c>
      <c r="E172" s="258"/>
      <c r="F172" s="259"/>
      <c r="G172" s="259"/>
      <c r="H172" s="267"/>
      <c r="I172" s="267"/>
      <c r="J172" s="733"/>
    </row>
    <row r="173" spans="2:10" ht="14.25">
      <c r="B173" s="220">
        <v>2</v>
      </c>
      <c r="C173" s="224" t="s">
        <v>465</v>
      </c>
      <c r="D173" s="218" t="s">
        <v>466</v>
      </c>
      <c r="E173" s="219"/>
      <c r="F173" s="219"/>
      <c r="G173" s="219"/>
      <c r="H173" s="268"/>
      <c r="I173" s="268"/>
      <c r="J173" s="734"/>
    </row>
    <row r="174" spans="2:10" ht="14.25">
      <c r="B174" s="220">
        <v>3</v>
      </c>
      <c r="C174" s="224" t="s">
        <v>467</v>
      </c>
      <c r="D174" s="218" t="s">
        <v>468</v>
      </c>
      <c r="E174" s="219"/>
      <c r="F174" s="219"/>
      <c r="G174" s="219"/>
      <c r="H174" s="268"/>
      <c r="I174" s="268"/>
      <c r="J174" s="734"/>
    </row>
    <row r="175" spans="2:10" ht="14.25">
      <c r="B175" s="220">
        <v>4</v>
      </c>
      <c r="C175" s="224" t="s">
        <v>469</v>
      </c>
      <c r="D175" s="218" t="s">
        <v>470</v>
      </c>
      <c r="E175" s="219"/>
      <c r="F175" s="219"/>
      <c r="G175" s="219"/>
      <c r="H175" s="268"/>
      <c r="I175" s="268"/>
      <c r="J175" s="734"/>
    </row>
    <row r="176" spans="2:10" ht="25.5">
      <c r="B176" s="220">
        <v>5</v>
      </c>
      <c r="C176" s="224" t="s">
        <v>471</v>
      </c>
      <c r="D176" s="218" t="s">
        <v>535</v>
      </c>
      <c r="E176" s="219"/>
      <c r="F176" s="219"/>
      <c r="G176" s="219"/>
      <c r="H176" s="268"/>
      <c r="I176" s="268"/>
      <c r="J176" s="734"/>
    </row>
    <row r="177" spans="2:10" ht="14.25">
      <c r="B177" s="220">
        <v>6</v>
      </c>
      <c r="C177" s="224" t="s">
        <v>472</v>
      </c>
      <c r="D177" s="218" t="s">
        <v>40</v>
      </c>
      <c r="E177" s="219"/>
      <c r="F177" s="219"/>
      <c r="G177" s="219"/>
      <c r="H177" s="268"/>
      <c r="I177" s="268"/>
      <c r="J177" s="734"/>
    </row>
    <row r="178" spans="2:10" ht="14.25">
      <c r="B178" s="220">
        <v>7</v>
      </c>
      <c r="C178" s="224" t="s">
        <v>473</v>
      </c>
      <c r="D178" s="218" t="s">
        <v>536</v>
      </c>
      <c r="E178" s="219"/>
      <c r="F178" s="219"/>
      <c r="G178" s="219"/>
      <c r="H178" s="268"/>
      <c r="I178" s="268"/>
      <c r="J178" s="734"/>
    </row>
    <row r="179" spans="2:10" ht="14.25">
      <c r="B179" s="220">
        <v>8</v>
      </c>
      <c r="C179" s="224" t="s">
        <v>474</v>
      </c>
      <c r="D179" s="218"/>
      <c r="E179" s="219"/>
      <c r="F179" s="219"/>
      <c r="G179" s="219"/>
      <c r="H179" s="268"/>
      <c r="I179" s="268"/>
      <c r="J179" s="734"/>
    </row>
    <row r="180" spans="2:10" ht="14.25">
      <c r="B180" s="220">
        <v>9</v>
      </c>
      <c r="C180" s="224" t="s">
        <v>475</v>
      </c>
      <c r="D180" s="218"/>
      <c r="E180" s="219"/>
      <c r="F180" s="219"/>
      <c r="G180" s="219"/>
      <c r="H180" s="268"/>
      <c r="I180" s="268"/>
      <c r="J180" s="734"/>
    </row>
    <row r="181" spans="2:10" ht="14.25">
      <c r="B181" s="220">
        <v>10</v>
      </c>
      <c r="C181" s="224" t="s">
        <v>476</v>
      </c>
      <c r="D181" s="218"/>
      <c r="E181" s="219"/>
      <c r="F181" s="219"/>
      <c r="G181" s="219"/>
      <c r="H181" s="268"/>
      <c r="I181" s="268"/>
      <c r="J181" s="734"/>
    </row>
    <row r="182" spans="2:10" ht="14.25">
      <c r="B182" s="220">
        <v>11</v>
      </c>
      <c r="C182" s="224" t="s">
        <v>477</v>
      </c>
      <c r="D182" s="218"/>
      <c r="E182" s="219"/>
      <c r="F182" s="219"/>
      <c r="G182" s="219"/>
      <c r="H182" s="268"/>
      <c r="I182" s="268"/>
      <c r="J182" s="734"/>
    </row>
    <row r="183" spans="2:10" ht="14.25">
      <c r="B183" s="220">
        <v>12</v>
      </c>
      <c r="C183" s="224" t="s">
        <v>478</v>
      </c>
      <c r="D183" s="218"/>
      <c r="E183" s="219"/>
      <c r="F183" s="219"/>
      <c r="G183" s="219"/>
      <c r="H183" s="268"/>
      <c r="I183" s="268"/>
      <c r="J183" s="734"/>
    </row>
    <row r="184" spans="2:10" ht="14.25">
      <c r="B184" s="220">
        <v>13</v>
      </c>
      <c r="C184" s="224" t="s">
        <v>479</v>
      </c>
      <c r="D184" s="218"/>
      <c r="E184" s="219"/>
      <c r="F184" s="219"/>
      <c r="G184" s="219"/>
      <c r="H184" s="268"/>
      <c r="I184" s="268"/>
      <c r="J184" s="734"/>
    </row>
    <row r="185" spans="2:10" ht="14.25">
      <c r="B185" s="220">
        <v>14</v>
      </c>
      <c r="C185" s="224" t="s">
        <v>480</v>
      </c>
      <c r="D185" s="218"/>
      <c r="E185" s="219"/>
      <c r="F185" s="219"/>
      <c r="G185" s="219"/>
      <c r="H185" s="268"/>
      <c r="I185" s="268"/>
      <c r="J185" s="734"/>
    </row>
    <row r="186" spans="2:10" ht="14.25">
      <c r="B186" s="220">
        <v>15</v>
      </c>
      <c r="C186" s="224" t="s">
        <v>481</v>
      </c>
      <c r="D186" s="218"/>
      <c r="E186" s="219"/>
      <c r="F186" s="219"/>
      <c r="G186" s="219"/>
      <c r="H186" s="268"/>
      <c r="I186" s="268"/>
      <c r="J186" s="734"/>
    </row>
    <row r="187" spans="2:10" ht="14.25">
      <c r="B187" s="220">
        <v>16</v>
      </c>
      <c r="C187" s="224" t="s">
        <v>482</v>
      </c>
      <c r="D187" s="218"/>
      <c r="E187" s="219"/>
      <c r="F187" s="219"/>
      <c r="G187" s="219"/>
      <c r="H187" s="268"/>
      <c r="I187" s="268"/>
      <c r="J187" s="734"/>
    </row>
    <row r="188" spans="2:10" ht="14.25">
      <c r="B188" s="220">
        <v>17</v>
      </c>
      <c r="C188" s="224" t="s">
        <v>483</v>
      </c>
      <c r="D188" s="218"/>
      <c r="E188" s="219"/>
      <c r="F188" s="219"/>
      <c r="G188" s="219"/>
      <c r="H188" s="268"/>
      <c r="I188" s="268"/>
      <c r="J188" s="734"/>
    </row>
    <row r="189" spans="2:10" ht="14.25">
      <c r="B189" s="220">
        <v>18</v>
      </c>
      <c r="C189" s="224" t="s">
        <v>484</v>
      </c>
      <c r="D189" s="218"/>
      <c r="E189" s="219"/>
      <c r="F189" s="219"/>
      <c r="G189" s="219"/>
      <c r="H189" s="268"/>
      <c r="I189" s="268"/>
      <c r="J189" s="734"/>
    </row>
    <row r="190" spans="2:10" ht="14.25">
      <c r="B190" s="220">
        <v>19</v>
      </c>
      <c r="C190" s="224" t="s">
        <v>485</v>
      </c>
      <c r="D190" s="218"/>
      <c r="E190" s="219"/>
      <c r="F190" s="219"/>
      <c r="G190" s="219"/>
      <c r="H190" s="268"/>
      <c r="I190" s="268"/>
      <c r="J190" s="734"/>
    </row>
    <row r="191" spans="2:10" ht="14.25">
      <c r="B191" s="220">
        <v>20</v>
      </c>
      <c r="C191" s="224" t="s">
        <v>540</v>
      </c>
      <c r="D191" s="218"/>
      <c r="E191" s="219"/>
      <c r="F191" s="219"/>
      <c r="G191" s="219"/>
      <c r="H191" s="268"/>
      <c r="I191" s="268"/>
      <c r="J191" s="734"/>
    </row>
    <row r="192" spans="2:10" ht="14.25">
      <c r="B192" s="220">
        <v>21</v>
      </c>
      <c r="C192" s="224" t="s">
        <v>486</v>
      </c>
      <c r="D192" s="218"/>
      <c r="E192" s="219"/>
      <c r="F192" s="219"/>
      <c r="G192" s="219"/>
      <c r="H192" s="268"/>
      <c r="I192" s="268"/>
      <c r="J192" s="734"/>
    </row>
    <row r="193" spans="2:10" ht="14.25">
      <c r="B193" s="220">
        <v>22</v>
      </c>
      <c r="C193" s="224" t="s">
        <v>487</v>
      </c>
      <c r="D193" s="218"/>
      <c r="E193" s="219"/>
      <c r="F193" s="219"/>
      <c r="G193" s="219"/>
      <c r="H193" s="268"/>
      <c r="I193" s="268"/>
      <c r="J193" s="734"/>
    </row>
    <row r="194" spans="2:10" ht="14.25">
      <c r="B194" s="220">
        <v>23</v>
      </c>
      <c r="C194" s="224" t="s">
        <v>488</v>
      </c>
      <c r="D194" s="218"/>
      <c r="E194" s="219"/>
      <c r="F194" s="219"/>
      <c r="G194" s="219"/>
      <c r="H194" s="268"/>
      <c r="I194" s="268"/>
      <c r="J194" s="734"/>
    </row>
    <row r="195" spans="2:10" ht="14.25">
      <c r="B195" s="220">
        <v>24</v>
      </c>
      <c r="C195" s="224" t="s">
        <v>489</v>
      </c>
      <c r="D195" s="218"/>
      <c r="E195" s="219"/>
      <c r="F195" s="219"/>
      <c r="G195" s="219"/>
      <c r="H195" s="268"/>
      <c r="I195" s="268"/>
      <c r="J195" s="734"/>
    </row>
    <row r="196" spans="2:10" ht="14.25">
      <c r="B196" s="220">
        <v>25</v>
      </c>
      <c r="C196" s="224" t="s">
        <v>490</v>
      </c>
      <c r="D196" s="218"/>
      <c r="E196" s="219"/>
      <c r="F196" s="219"/>
      <c r="G196" s="219"/>
      <c r="H196" s="268"/>
      <c r="I196" s="268"/>
      <c r="J196" s="734"/>
    </row>
    <row r="197" spans="2:10" ht="14.25">
      <c r="B197" s="220">
        <v>26</v>
      </c>
      <c r="C197" s="224" t="s">
        <v>491</v>
      </c>
      <c r="D197" s="218"/>
      <c r="E197" s="219"/>
      <c r="F197" s="219"/>
      <c r="G197" s="219"/>
      <c r="H197" s="268"/>
      <c r="I197" s="268"/>
      <c r="J197" s="734"/>
    </row>
    <row r="198" spans="2:10" ht="14.25">
      <c r="B198" s="220">
        <v>27</v>
      </c>
      <c r="C198" s="224" t="s">
        <v>492</v>
      </c>
      <c r="D198" s="218"/>
      <c r="E198" s="219"/>
      <c r="F198" s="219"/>
      <c r="G198" s="219"/>
      <c r="H198" s="268"/>
      <c r="I198" s="268"/>
      <c r="J198" s="734"/>
    </row>
    <row r="199" spans="2:10" ht="14.25">
      <c r="B199" s="220">
        <v>28</v>
      </c>
      <c r="C199" s="224" t="s">
        <v>493</v>
      </c>
      <c r="D199" s="218"/>
      <c r="E199" s="219"/>
      <c r="F199" s="219"/>
      <c r="G199" s="219"/>
      <c r="H199" s="268"/>
      <c r="I199" s="268"/>
      <c r="J199" s="734"/>
    </row>
    <row r="200" spans="2:10" ht="14.25">
      <c r="B200" s="220">
        <v>29</v>
      </c>
      <c r="C200" s="224" t="s">
        <v>494</v>
      </c>
      <c r="D200" s="218"/>
      <c r="E200" s="219"/>
      <c r="F200" s="219"/>
      <c r="G200" s="219"/>
      <c r="H200" s="268"/>
      <c r="I200" s="268"/>
      <c r="J200" s="734"/>
    </row>
    <row r="201" spans="2:10" ht="14.25">
      <c r="B201" s="220">
        <v>30</v>
      </c>
      <c r="C201" s="224" t="s">
        <v>495</v>
      </c>
      <c r="D201" s="218"/>
      <c r="E201" s="219"/>
      <c r="F201" s="219"/>
      <c r="G201" s="219"/>
      <c r="H201" s="268"/>
      <c r="I201" s="268"/>
      <c r="J201" s="734"/>
    </row>
    <row r="202" spans="2:10" ht="14.25">
      <c r="B202" s="220">
        <v>31</v>
      </c>
      <c r="C202" s="224" t="s">
        <v>496</v>
      </c>
      <c r="D202" s="218"/>
      <c r="E202" s="219"/>
      <c r="F202" s="219"/>
      <c r="G202" s="219"/>
      <c r="H202" s="268"/>
      <c r="I202" s="268"/>
      <c r="J202" s="734"/>
    </row>
    <row r="203" spans="2:10" ht="14.25">
      <c r="B203" s="220">
        <v>32</v>
      </c>
      <c r="C203" s="224" t="s">
        <v>497</v>
      </c>
      <c r="D203" s="218"/>
      <c r="E203" s="219"/>
      <c r="F203" s="219"/>
      <c r="G203" s="219"/>
      <c r="H203" s="268"/>
      <c r="I203" s="268"/>
      <c r="J203" s="734"/>
    </row>
    <row r="204" spans="2:10" ht="14.25">
      <c r="B204" s="220">
        <v>33</v>
      </c>
      <c r="C204" s="224" t="s">
        <v>498</v>
      </c>
      <c r="D204" s="218"/>
      <c r="E204" s="219"/>
      <c r="F204" s="219"/>
      <c r="G204" s="219"/>
      <c r="H204" s="268"/>
      <c r="I204" s="268"/>
      <c r="J204" s="734"/>
    </row>
    <row r="205" spans="2:10" ht="14.25">
      <c r="B205" s="220">
        <v>34</v>
      </c>
      <c r="C205" s="224" t="s">
        <v>499</v>
      </c>
      <c r="D205" s="218"/>
      <c r="E205" s="219"/>
      <c r="F205" s="219"/>
      <c r="G205" s="219"/>
      <c r="H205" s="268"/>
      <c r="I205" s="268"/>
      <c r="J205" s="734"/>
    </row>
    <row r="206" spans="2:10" ht="14.25">
      <c r="B206" s="220">
        <v>35</v>
      </c>
      <c r="C206" s="224" t="s">
        <v>500</v>
      </c>
      <c r="D206" s="218"/>
      <c r="E206" s="219"/>
      <c r="F206" s="219"/>
      <c r="G206" s="219"/>
      <c r="H206" s="268"/>
      <c r="I206" s="268"/>
      <c r="J206" s="734"/>
    </row>
    <row r="207" spans="2:10" ht="14.25">
      <c r="B207" s="220">
        <v>36</v>
      </c>
      <c r="C207" s="224" t="s">
        <v>501</v>
      </c>
      <c r="D207" s="218"/>
      <c r="E207" s="219"/>
      <c r="F207" s="219"/>
      <c r="G207" s="219"/>
      <c r="H207" s="268"/>
      <c r="I207" s="268"/>
      <c r="J207" s="734"/>
    </row>
    <row r="208" spans="2:10" ht="14.25">
      <c r="B208" s="220">
        <v>37</v>
      </c>
      <c r="C208" s="224" t="s">
        <v>502</v>
      </c>
      <c r="D208" s="218"/>
      <c r="E208" s="219"/>
      <c r="F208" s="219"/>
      <c r="G208" s="219"/>
      <c r="H208" s="268"/>
      <c r="I208" s="268"/>
      <c r="J208" s="734"/>
    </row>
    <row r="209" spans="2:10" ht="14.25">
      <c r="B209" s="220">
        <v>38</v>
      </c>
      <c r="C209" s="224" t="s">
        <v>503</v>
      </c>
      <c r="D209" s="218"/>
      <c r="E209" s="219"/>
      <c r="F209" s="219"/>
      <c r="G209" s="219"/>
      <c r="H209" s="268"/>
      <c r="I209" s="268"/>
      <c r="J209" s="734"/>
    </row>
    <row r="210" spans="2:10" ht="14.25">
      <c r="B210" s="220">
        <v>39</v>
      </c>
      <c r="C210" s="224" t="s">
        <v>504</v>
      </c>
      <c r="D210" s="218"/>
      <c r="E210" s="219"/>
      <c r="F210" s="219"/>
      <c r="G210" s="219"/>
      <c r="H210" s="268"/>
      <c r="I210" s="268"/>
      <c r="J210" s="734"/>
    </row>
    <row r="211" spans="2:10" ht="14.25">
      <c r="B211" s="220">
        <v>40</v>
      </c>
      <c r="C211" s="224" t="s">
        <v>505</v>
      </c>
      <c r="D211" s="218"/>
      <c r="E211" s="219"/>
      <c r="F211" s="219"/>
      <c r="G211" s="219"/>
      <c r="H211" s="268"/>
      <c r="I211" s="268"/>
      <c r="J211" s="734"/>
    </row>
    <row r="212" spans="2:10" ht="14.25">
      <c r="B212" s="220">
        <v>41</v>
      </c>
      <c r="C212" s="224" t="s">
        <v>506</v>
      </c>
      <c r="D212" s="218"/>
      <c r="E212" s="219"/>
      <c r="F212" s="219"/>
      <c r="G212" s="219"/>
      <c r="H212" s="268"/>
      <c r="I212" s="268"/>
      <c r="J212" s="734"/>
    </row>
    <row r="213" spans="2:10" ht="14.25">
      <c r="B213" s="220">
        <v>42</v>
      </c>
      <c r="C213" s="224" t="s">
        <v>507</v>
      </c>
      <c r="D213" s="218"/>
      <c r="E213" s="219"/>
      <c r="F213" s="219"/>
      <c r="G213" s="219"/>
      <c r="H213" s="268"/>
      <c r="I213" s="268"/>
      <c r="J213" s="734"/>
    </row>
    <row r="214" spans="2:10" ht="14.25">
      <c r="B214" s="220">
        <v>43</v>
      </c>
      <c r="C214" s="224" t="s">
        <v>508</v>
      </c>
      <c r="D214" s="218"/>
      <c r="E214" s="219"/>
      <c r="F214" s="219"/>
      <c r="G214" s="219"/>
      <c r="H214" s="268"/>
      <c r="I214" s="268"/>
      <c r="J214" s="734"/>
    </row>
    <row r="215" spans="2:10" ht="14.25">
      <c r="B215" s="220">
        <v>44</v>
      </c>
      <c r="C215" s="224" t="s">
        <v>509</v>
      </c>
      <c r="D215" s="218"/>
      <c r="E215" s="219"/>
      <c r="F215" s="219"/>
      <c r="G215" s="219"/>
      <c r="H215" s="268"/>
      <c r="I215" s="268"/>
      <c r="J215" s="734"/>
    </row>
    <row r="216" spans="2:10" ht="14.25">
      <c r="B216" s="220">
        <v>45</v>
      </c>
      <c r="C216" s="224" t="s">
        <v>510</v>
      </c>
      <c r="D216" s="218"/>
      <c r="E216" s="219"/>
      <c r="F216" s="219"/>
      <c r="G216" s="219"/>
      <c r="H216" s="268"/>
      <c r="I216" s="268"/>
      <c r="J216" s="734"/>
    </row>
    <row r="217" spans="2:10" ht="14.25">
      <c r="B217" s="220">
        <v>46</v>
      </c>
      <c r="C217" s="224" t="s">
        <v>511</v>
      </c>
      <c r="D217" s="218"/>
      <c r="E217" s="219"/>
      <c r="F217" s="219"/>
      <c r="G217" s="219"/>
      <c r="H217" s="268"/>
      <c r="I217" s="268"/>
      <c r="J217" s="734"/>
    </row>
    <row r="218" spans="2:10" ht="14.25">
      <c r="B218" s="220">
        <v>47</v>
      </c>
      <c r="C218" s="224" t="s">
        <v>512</v>
      </c>
      <c r="D218" s="218"/>
      <c r="E218" s="219"/>
      <c r="F218" s="219"/>
      <c r="G218" s="219"/>
      <c r="H218" s="268"/>
      <c r="I218" s="268"/>
      <c r="J218" s="734"/>
    </row>
    <row r="219" spans="2:10" ht="14.25">
      <c r="B219" s="220">
        <v>48</v>
      </c>
      <c r="C219" s="224" t="s">
        <v>513</v>
      </c>
      <c r="D219" s="218"/>
      <c r="E219" s="219"/>
      <c r="F219" s="219"/>
      <c r="G219" s="219"/>
      <c r="H219" s="268"/>
      <c r="I219" s="268"/>
      <c r="J219" s="734"/>
    </row>
    <row r="220" spans="2:10" ht="14.25">
      <c r="B220" s="220">
        <v>49</v>
      </c>
      <c r="C220" s="224" t="s">
        <v>514</v>
      </c>
      <c r="D220" s="218"/>
      <c r="E220" s="219"/>
      <c r="F220" s="219"/>
      <c r="G220" s="219"/>
      <c r="H220" s="268"/>
      <c r="I220" s="268"/>
      <c r="J220" s="734"/>
    </row>
    <row r="221" spans="2:10" ht="14.25">
      <c r="B221" s="220">
        <v>50</v>
      </c>
      <c r="C221" s="224" t="s">
        <v>515</v>
      </c>
      <c r="D221" s="218"/>
      <c r="E221" s="219"/>
      <c r="F221" s="219"/>
      <c r="G221" s="219"/>
      <c r="H221" s="268"/>
      <c r="I221" s="268"/>
      <c r="J221" s="734"/>
    </row>
    <row r="222" spans="2:10" ht="14.25">
      <c r="B222" s="220">
        <v>51</v>
      </c>
      <c r="C222" s="224" t="s">
        <v>516</v>
      </c>
      <c r="D222" s="218"/>
      <c r="E222" s="219"/>
      <c r="F222" s="219"/>
      <c r="G222" s="219"/>
      <c r="H222" s="268"/>
      <c r="I222" s="268"/>
      <c r="J222" s="734"/>
    </row>
    <row r="223" spans="2:10" ht="14.25">
      <c r="B223" s="220">
        <v>52</v>
      </c>
      <c r="C223" s="224" t="s">
        <v>517</v>
      </c>
      <c r="D223" s="218"/>
      <c r="E223" s="219"/>
      <c r="F223" s="219"/>
      <c r="G223" s="219"/>
      <c r="H223" s="268"/>
      <c r="I223" s="268"/>
      <c r="J223" s="734"/>
    </row>
    <row r="224" spans="2:10" ht="25.5">
      <c r="B224" s="220">
        <v>53</v>
      </c>
      <c r="C224" s="224" t="s">
        <v>539</v>
      </c>
      <c r="D224" s="218"/>
      <c r="E224" s="219"/>
      <c r="F224" s="219"/>
      <c r="G224" s="219"/>
      <c r="H224" s="268"/>
      <c r="I224" s="268"/>
      <c r="J224" s="734"/>
    </row>
    <row r="225" spans="2:10" ht="15">
      <c r="B225" s="248">
        <v>54</v>
      </c>
      <c r="C225" s="250" t="s">
        <v>518</v>
      </c>
      <c r="D225" s="249"/>
      <c r="E225" s="250"/>
      <c r="F225" s="250"/>
      <c r="G225" s="250"/>
      <c r="H225" s="269"/>
      <c r="I225" s="269"/>
      <c r="J225" s="735"/>
    </row>
    <row r="226" spans="2:10" ht="14.25">
      <c r="B226" s="220">
        <v>55</v>
      </c>
      <c r="C226" s="224" t="s">
        <v>519</v>
      </c>
      <c r="D226" s="218"/>
      <c r="E226" s="219"/>
      <c r="F226" s="219"/>
      <c r="G226" s="219"/>
      <c r="H226" s="268"/>
      <c r="I226" s="268"/>
      <c r="J226" s="734"/>
    </row>
    <row r="227" spans="2:10" ht="14.25">
      <c r="B227" s="220">
        <v>56</v>
      </c>
      <c r="C227" s="224" t="s">
        <v>520</v>
      </c>
      <c r="D227" s="218"/>
      <c r="E227" s="219"/>
      <c r="F227" s="219"/>
      <c r="G227" s="219"/>
      <c r="H227" s="268"/>
      <c r="I227" s="268"/>
      <c r="J227" s="734"/>
    </row>
    <row r="228" spans="2:10" ht="14.25">
      <c r="B228" s="220">
        <v>57</v>
      </c>
      <c r="C228" s="224" t="s">
        <v>521</v>
      </c>
      <c r="D228" s="218"/>
      <c r="E228" s="219"/>
      <c r="F228" s="219"/>
      <c r="G228" s="219"/>
      <c r="H228" s="268"/>
      <c r="I228" s="268"/>
      <c r="J228" s="734"/>
    </row>
    <row r="229" spans="2:10" ht="14.25">
      <c r="B229" s="220">
        <v>58</v>
      </c>
      <c r="C229" s="224" t="s">
        <v>522</v>
      </c>
      <c r="D229" s="218"/>
      <c r="E229" s="219"/>
      <c r="F229" s="219"/>
      <c r="G229" s="219"/>
      <c r="H229" s="268"/>
      <c r="I229" s="268"/>
      <c r="J229" s="734"/>
    </row>
    <row r="230" spans="2:10" ht="14.25">
      <c r="B230" s="220">
        <v>59</v>
      </c>
      <c r="C230" s="224" t="s">
        <v>523</v>
      </c>
      <c r="D230" s="218"/>
      <c r="E230" s="219"/>
      <c r="F230" s="219"/>
      <c r="G230" s="219"/>
      <c r="H230" s="268"/>
      <c r="I230" s="268"/>
      <c r="J230" s="734"/>
    </row>
    <row r="231" spans="2:10" ht="25.5">
      <c r="B231" s="220">
        <v>60</v>
      </c>
      <c r="C231" s="224" t="s">
        <v>524</v>
      </c>
      <c r="D231" s="218"/>
      <c r="E231" s="219"/>
      <c r="F231" s="219"/>
      <c r="G231" s="219"/>
      <c r="H231" s="268"/>
      <c r="I231" s="268"/>
      <c r="J231" s="734"/>
    </row>
    <row r="232" spans="2:10" ht="25.5">
      <c r="B232" s="220">
        <v>61</v>
      </c>
      <c r="C232" s="224" t="s">
        <v>525</v>
      </c>
      <c r="D232" s="218"/>
      <c r="E232" s="219"/>
      <c r="F232" s="219"/>
      <c r="G232" s="219"/>
      <c r="H232" s="268"/>
      <c r="I232" s="268"/>
      <c r="J232" s="734"/>
    </row>
    <row r="233" spans="2:10" ht="25.5">
      <c r="B233" s="220">
        <v>62</v>
      </c>
      <c r="C233" s="224" t="s">
        <v>526</v>
      </c>
      <c r="D233" s="218"/>
      <c r="E233" s="219"/>
      <c r="F233" s="219"/>
      <c r="G233" s="219"/>
      <c r="H233" s="268"/>
      <c r="I233" s="268"/>
      <c r="J233" s="734"/>
    </row>
    <row r="234" spans="2:10" ht="14.25">
      <c r="B234" s="220">
        <v>63</v>
      </c>
      <c r="C234" s="224" t="s">
        <v>527</v>
      </c>
      <c r="D234" s="218"/>
      <c r="E234" s="219"/>
      <c r="F234" s="219"/>
      <c r="G234" s="219"/>
      <c r="H234" s="268"/>
      <c r="I234" s="268"/>
      <c r="J234" s="734"/>
    </row>
    <row r="235" spans="2:10" ht="14.25">
      <c r="B235" s="220">
        <v>64</v>
      </c>
      <c r="C235" s="224" t="s">
        <v>528</v>
      </c>
      <c r="D235" s="218"/>
      <c r="E235" s="219"/>
      <c r="F235" s="219"/>
      <c r="G235" s="219"/>
      <c r="H235" s="268"/>
      <c r="I235" s="268"/>
      <c r="J235" s="734"/>
    </row>
    <row r="236" spans="2:10" ht="25.5">
      <c r="B236" s="220">
        <v>65</v>
      </c>
      <c r="C236" s="224" t="s">
        <v>529</v>
      </c>
      <c r="D236" s="218"/>
      <c r="E236" s="219"/>
      <c r="F236" s="219"/>
      <c r="G236" s="219"/>
      <c r="H236" s="268"/>
      <c r="I236" s="268"/>
      <c r="J236" s="734"/>
    </row>
    <row r="237" spans="2:10" ht="14.25">
      <c r="B237" s="220">
        <v>66</v>
      </c>
      <c r="C237" s="224" t="s">
        <v>530</v>
      </c>
      <c r="D237" s="218"/>
      <c r="E237" s="219"/>
      <c r="F237" s="219"/>
      <c r="G237" s="219"/>
      <c r="H237" s="268"/>
      <c r="I237" s="268"/>
      <c r="J237" s="734"/>
    </row>
    <row r="238" spans="2:10" ht="14.25">
      <c r="B238" s="220">
        <v>67</v>
      </c>
      <c r="C238" s="224" t="s">
        <v>531</v>
      </c>
      <c r="D238" s="218"/>
      <c r="E238" s="219"/>
      <c r="F238" s="219"/>
      <c r="G238" s="219"/>
      <c r="H238" s="268"/>
      <c r="I238" s="268"/>
      <c r="J238" s="734"/>
    </row>
    <row r="239" spans="2:10" ht="14.25">
      <c r="B239" s="220">
        <v>68</v>
      </c>
      <c r="C239" s="224" t="s">
        <v>532</v>
      </c>
      <c r="D239" s="218"/>
      <c r="E239" s="219"/>
      <c r="F239" s="219"/>
      <c r="G239" s="219"/>
      <c r="H239" s="268"/>
      <c r="I239" s="268"/>
      <c r="J239" s="734"/>
    </row>
    <row r="240" spans="2:10" ht="14.25">
      <c r="B240" s="220">
        <v>69</v>
      </c>
      <c r="C240" s="224" t="s">
        <v>533</v>
      </c>
      <c r="D240" s="218"/>
      <c r="E240" s="219"/>
      <c r="F240" s="219"/>
      <c r="G240" s="219"/>
      <c r="H240" s="268"/>
      <c r="I240" s="268"/>
      <c r="J240" s="734"/>
    </row>
    <row r="241" spans="2:10" ht="15" thickBot="1">
      <c r="B241" s="221">
        <v>70</v>
      </c>
      <c r="C241" s="225" t="s">
        <v>534</v>
      </c>
      <c r="D241" s="223"/>
      <c r="E241" s="222"/>
      <c r="F241" s="222"/>
      <c r="G241" s="222"/>
      <c r="H241" s="270"/>
      <c r="I241" s="270"/>
      <c r="J241" s="736"/>
    </row>
  </sheetData>
  <sheetProtection/>
  <mergeCells count="25">
    <mergeCell ref="B9:B11"/>
    <mergeCell ref="G9:L9"/>
    <mergeCell ref="B12:L12"/>
    <mergeCell ref="B49:L49"/>
    <mergeCell ref="B95:L95"/>
    <mergeCell ref="F9:F11"/>
    <mergeCell ref="G10:H10"/>
    <mergeCell ref="K10:L10"/>
    <mergeCell ref="D9:D11"/>
    <mergeCell ref="E9:E11"/>
    <mergeCell ref="J6:L6"/>
    <mergeCell ref="J7:L7"/>
    <mergeCell ref="B171:C171"/>
    <mergeCell ref="C9:C11"/>
    <mergeCell ref="I10:J10"/>
    <mergeCell ref="B149:L149"/>
    <mergeCell ref="B153:L153"/>
    <mergeCell ref="B157:L157"/>
    <mergeCell ref="B133:L133"/>
    <mergeCell ref="J2:L2"/>
    <mergeCell ref="K3:L3"/>
    <mergeCell ref="K4:L4"/>
    <mergeCell ref="J5:L5"/>
    <mergeCell ref="E2:I3"/>
    <mergeCell ref="D4:J4"/>
  </mergeCells>
  <printOptions horizontalCentered="1" verticalCentered="1"/>
  <pageMargins left="0.64" right="0.22" top="0.17" bottom="0.23" header="0.26" footer="0.26"/>
  <pageSetup horizontalDpi="300" verticalDpi="300" orientation="portrait" paperSize="9" scale="83" r:id="rId2"/>
  <rowBreaks count="3" manualBreakCount="3">
    <brk id="78" max="15" man="1"/>
    <brk id="156" max="15" man="1"/>
    <brk id="160" max="15" man="1"/>
  </rowBreaks>
  <colBreaks count="1" manualBreakCount="1">
    <brk id="12" min="1" max="15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2016-03-29T14:40:58Z</cp:lastPrinted>
  <dcterms:created xsi:type="dcterms:W3CDTF">1996-10-08T23:32:33Z</dcterms:created>
  <dcterms:modified xsi:type="dcterms:W3CDTF">2016-04-21T12:11:03Z</dcterms:modified>
  <cp:category/>
  <cp:version/>
  <cp:contentType/>
  <cp:contentStatus/>
</cp:coreProperties>
</file>